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LISTAS BZT VIGENTES\"/>
    </mc:Choice>
  </mc:AlternateContent>
  <bookViews>
    <workbookView xWindow="0" yWindow="0" windowWidth="23040" windowHeight="867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Hoja1!$A$1:$C$45</definedName>
  </definedNames>
  <calcPr calcId="152511"/>
</workbook>
</file>

<file path=xl/calcChain.xml><?xml version="1.0" encoding="utf-8"?>
<calcChain xmlns="http://schemas.openxmlformats.org/spreadsheetml/2006/main">
  <c r="BT6" i="1" l="1"/>
  <c r="BU6" i="1" s="1"/>
  <c r="BT7" i="1"/>
  <c r="BU7" i="1" s="1"/>
  <c r="BT8" i="1"/>
  <c r="BU8" i="1" s="1"/>
  <c r="BT9" i="1"/>
  <c r="BU9" i="1" s="1"/>
  <c r="BT10" i="1"/>
  <c r="BU10" i="1" s="1"/>
  <c r="BT11" i="1"/>
  <c r="BU11" i="1" s="1"/>
  <c r="BT12" i="1"/>
  <c r="BU12" i="1" s="1"/>
  <c r="BT13" i="1"/>
  <c r="BU13" i="1" s="1"/>
  <c r="BT14" i="1"/>
  <c r="BU14" i="1" s="1"/>
  <c r="BT15" i="1"/>
  <c r="BU15" i="1" s="1"/>
  <c r="BT16" i="1"/>
  <c r="BU16" i="1" s="1"/>
  <c r="BT17" i="1"/>
  <c r="BU17" i="1" s="1"/>
  <c r="BT18" i="1"/>
  <c r="BU18" i="1" s="1"/>
  <c r="BT19" i="1"/>
  <c r="BU19" i="1" s="1"/>
  <c r="BT20" i="1"/>
  <c r="BU20" i="1" s="1"/>
  <c r="BT21" i="1"/>
  <c r="BU21" i="1" s="1"/>
  <c r="BT22" i="1"/>
  <c r="BU22" i="1" s="1"/>
  <c r="BT23" i="1"/>
  <c r="BU23" i="1" s="1"/>
  <c r="BT24" i="1"/>
  <c r="BU24" i="1" s="1"/>
  <c r="BT25" i="1"/>
  <c r="BU25" i="1" s="1"/>
  <c r="BT26" i="1"/>
  <c r="BU26" i="1" s="1"/>
  <c r="BT27" i="1"/>
  <c r="BU27" i="1" s="1"/>
  <c r="BT28" i="1"/>
  <c r="BU28" i="1" s="1"/>
  <c r="BT29" i="1"/>
  <c r="BU29" i="1" s="1"/>
  <c r="BT30" i="1"/>
  <c r="BU30" i="1" s="1"/>
  <c r="BT31" i="1"/>
  <c r="BU31" i="1" s="1"/>
  <c r="BT32" i="1"/>
  <c r="BU32" i="1" s="1"/>
  <c r="BT33" i="1"/>
  <c r="BU33" i="1" s="1"/>
  <c r="BT34" i="1"/>
  <c r="BU34" i="1" s="1"/>
  <c r="BT35" i="1"/>
  <c r="BU35" i="1" s="1"/>
  <c r="BT36" i="1"/>
  <c r="BU36" i="1" s="1"/>
  <c r="BT37" i="1"/>
  <c r="BU37" i="1" s="1"/>
  <c r="BT38" i="1"/>
  <c r="BU38" i="1" s="1"/>
  <c r="BT39" i="1"/>
  <c r="BU39" i="1" s="1"/>
  <c r="BT40" i="1"/>
  <c r="BU40" i="1" s="1"/>
  <c r="BT5" i="1"/>
  <c r="BU5" i="1" s="1"/>
  <c r="BP6" i="1" l="1"/>
  <c r="BQ6" i="1" s="1"/>
  <c r="BP7" i="1"/>
  <c r="BQ7" i="1" s="1"/>
  <c r="BP8" i="1"/>
  <c r="BQ8" i="1" s="1"/>
  <c r="BP9" i="1"/>
  <c r="BQ9" i="1" s="1"/>
  <c r="BP10" i="1"/>
  <c r="BQ10" i="1" s="1"/>
  <c r="BP11" i="1"/>
  <c r="BQ11" i="1" s="1"/>
  <c r="BP12" i="1"/>
  <c r="BQ12" i="1" s="1"/>
  <c r="BP13" i="1"/>
  <c r="BQ13" i="1" s="1"/>
  <c r="BP14" i="1"/>
  <c r="BQ14" i="1" s="1"/>
  <c r="BP15" i="1"/>
  <c r="BQ15" i="1" s="1"/>
  <c r="BP16" i="1"/>
  <c r="BQ16" i="1" s="1"/>
  <c r="BP17" i="1"/>
  <c r="BQ17" i="1" s="1"/>
  <c r="BP18" i="1"/>
  <c r="BQ18" i="1" s="1"/>
  <c r="BP19" i="1"/>
  <c r="BQ19" i="1" s="1"/>
  <c r="BP20" i="1"/>
  <c r="BQ20" i="1" s="1"/>
  <c r="BP21" i="1"/>
  <c r="BQ21" i="1" s="1"/>
  <c r="BP22" i="1"/>
  <c r="BQ22" i="1" s="1"/>
  <c r="BP23" i="1"/>
  <c r="BQ23" i="1" s="1"/>
  <c r="BP24" i="1"/>
  <c r="BQ24" i="1" s="1"/>
  <c r="BP25" i="1"/>
  <c r="BQ25" i="1" s="1"/>
  <c r="BP26" i="1"/>
  <c r="BQ26" i="1" s="1"/>
  <c r="BP27" i="1"/>
  <c r="BQ27" i="1" s="1"/>
  <c r="BP28" i="1"/>
  <c r="BQ28" i="1" s="1"/>
  <c r="BP29" i="1"/>
  <c r="BQ29" i="1" s="1"/>
  <c r="BP30" i="1"/>
  <c r="BQ30" i="1" s="1"/>
  <c r="BP31" i="1"/>
  <c r="BQ31" i="1" s="1"/>
  <c r="BP32" i="1"/>
  <c r="BQ32" i="1" s="1"/>
  <c r="BP33" i="1"/>
  <c r="BQ33" i="1" s="1"/>
  <c r="BP34" i="1"/>
  <c r="BQ34" i="1" s="1"/>
  <c r="BP35" i="1"/>
  <c r="BQ35" i="1" s="1"/>
  <c r="BP36" i="1"/>
  <c r="BQ36" i="1" s="1"/>
  <c r="BP37" i="1"/>
  <c r="BQ37" i="1" s="1"/>
  <c r="BP38" i="1"/>
  <c r="BQ38" i="1" s="1"/>
  <c r="BP39" i="1"/>
  <c r="BQ39" i="1" s="1"/>
  <c r="BP40" i="1"/>
  <c r="BQ40" i="1" s="1"/>
  <c r="BP5" i="1"/>
  <c r="BQ5" i="1" s="1"/>
  <c r="BM6" i="1" l="1"/>
  <c r="BN6" i="1" s="1"/>
  <c r="BM7" i="1"/>
  <c r="BN7" i="1" s="1"/>
  <c r="BM8" i="1"/>
  <c r="BN8" i="1" s="1"/>
  <c r="BM9" i="1"/>
  <c r="BN9" i="1" s="1"/>
  <c r="BM10" i="1"/>
  <c r="BN10" i="1" s="1"/>
  <c r="BM11" i="1"/>
  <c r="BN11" i="1" s="1"/>
  <c r="BM12" i="1"/>
  <c r="BN12" i="1" s="1"/>
  <c r="BM13" i="1"/>
  <c r="BN13" i="1" s="1"/>
  <c r="BM14" i="1"/>
  <c r="BN14" i="1" s="1"/>
  <c r="BM15" i="1"/>
  <c r="BN15" i="1" s="1"/>
  <c r="BM16" i="1"/>
  <c r="BN16" i="1" s="1"/>
  <c r="BM17" i="1"/>
  <c r="BN17" i="1" s="1"/>
  <c r="BM18" i="1"/>
  <c r="BN18" i="1" s="1"/>
  <c r="BM19" i="1"/>
  <c r="BN19" i="1" s="1"/>
  <c r="BM20" i="1"/>
  <c r="BN20" i="1" s="1"/>
  <c r="BM21" i="1"/>
  <c r="BN21" i="1" s="1"/>
  <c r="BM22" i="1"/>
  <c r="BN22" i="1" s="1"/>
  <c r="BM23" i="1"/>
  <c r="BN23" i="1" s="1"/>
  <c r="BM24" i="1"/>
  <c r="BN24" i="1" s="1"/>
  <c r="BM25" i="1"/>
  <c r="BN25" i="1" s="1"/>
  <c r="BM26" i="1"/>
  <c r="BN26" i="1" s="1"/>
  <c r="BM27" i="1"/>
  <c r="BN27" i="1" s="1"/>
  <c r="BM28" i="1"/>
  <c r="BN28" i="1" s="1"/>
  <c r="BM29" i="1"/>
  <c r="BN29" i="1" s="1"/>
  <c r="BM30" i="1"/>
  <c r="BN30" i="1" s="1"/>
  <c r="BM31" i="1"/>
  <c r="BN31" i="1" s="1"/>
  <c r="BM32" i="1"/>
  <c r="BN32" i="1" s="1"/>
  <c r="BM33" i="1"/>
  <c r="BN33" i="1" s="1"/>
  <c r="BM34" i="1"/>
  <c r="BN34" i="1" s="1"/>
  <c r="BM35" i="1"/>
  <c r="BN35" i="1" s="1"/>
  <c r="BM36" i="1"/>
  <c r="BN36" i="1" s="1"/>
  <c r="BM37" i="1"/>
  <c r="BN37" i="1" s="1"/>
  <c r="BM38" i="1"/>
  <c r="BN38" i="1" s="1"/>
  <c r="BM39" i="1"/>
  <c r="BN39" i="1" s="1"/>
  <c r="BM40" i="1"/>
  <c r="BN40" i="1" s="1"/>
  <c r="BM5" i="1"/>
  <c r="BN5" i="1" s="1"/>
  <c r="BJ6" i="1" l="1"/>
  <c r="BK6" i="1" s="1"/>
  <c r="BJ7" i="1"/>
  <c r="BK7" i="1" s="1"/>
  <c r="BJ8" i="1"/>
  <c r="BK8" i="1" s="1"/>
  <c r="BJ9" i="1"/>
  <c r="BK9" i="1" s="1"/>
  <c r="BJ10" i="1"/>
  <c r="BK10" i="1" s="1"/>
  <c r="BJ11" i="1"/>
  <c r="BK11" i="1" s="1"/>
  <c r="BJ12" i="1"/>
  <c r="BK12" i="1" s="1"/>
  <c r="BJ13" i="1"/>
  <c r="BK13" i="1" s="1"/>
  <c r="BJ14" i="1"/>
  <c r="BK14" i="1" s="1"/>
  <c r="BJ15" i="1"/>
  <c r="BK15" i="1" s="1"/>
  <c r="BJ16" i="1"/>
  <c r="BK16" i="1" s="1"/>
  <c r="BJ17" i="1"/>
  <c r="BK17" i="1" s="1"/>
  <c r="BJ18" i="1"/>
  <c r="BK18" i="1" s="1"/>
  <c r="BJ19" i="1"/>
  <c r="BK19" i="1" s="1"/>
  <c r="BJ20" i="1"/>
  <c r="BK20" i="1" s="1"/>
  <c r="BJ21" i="1"/>
  <c r="BK21" i="1" s="1"/>
  <c r="BJ22" i="1"/>
  <c r="BK22" i="1" s="1"/>
  <c r="BJ23" i="1"/>
  <c r="BK23" i="1" s="1"/>
  <c r="BJ24" i="1"/>
  <c r="BK24" i="1" s="1"/>
  <c r="BJ25" i="1"/>
  <c r="BK25" i="1" s="1"/>
  <c r="BJ26" i="1"/>
  <c r="BK26" i="1" s="1"/>
  <c r="BJ27" i="1"/>
  <c r="BK27" i="1" s="1"/>
  <c r="BJ28" i="1"/>
  <c r="BK28" i="1" s="1"/>
  <c r="BJ29" i="1"/>
  <c r="BK29" i="1" s="1"/>
  <c r="BJ30" i="1"/>
  <c r="BK30" i="1" s="1"/>
  <c r="BJ31" i="1"/>
  <c r="BK31" i="1" s="1"/>
  <c r="BJ32" i="1"/>
  <c r="BK32" i="1" s="1"/>
  <c r="BJ33" i="1"/>
  <c r="BK33" i="1" s="1"/>
  <c r="BJ34" i="1"/>
  <c r="BK34" i="1" s="1"/>
  <c r="BJ35" i="1"/>
  <c r="BK35" i="1" s="1"/>
  <c r="BJ36" i="1"/>
  <c r="BK36" i="1" s="1"/>
  <c r="BJ37" i="1"/>
  <c r="BK37" i="1" s="1"/>
  <c r="BJ38" i="1"/>
  <c r="BK38" i="1" s="1"/>
  <c r="BJ39" i="1"/>
  <c r="BK39" i="1" s="1"/>
  <c r="BJ40" i="1"/>
  <c r="BK40" i="1" s="1"/>
  <c r="BJ5" i="1"/>
  <c r="BK5" i="1" s="1"/>
  <c r="BG6" i="1" l="1"/>
  <c r="BH6" i="1" s="1"/>
  <c r="BG7" i="1"/>
  <c r="BH7" i="1" s="1"/>
  <c r="BG8" i="1"/>
  <c r="BH8" i="1" s="1"/>
  <c r="BG9" i="1"/>
  <c r="BH9" i="1" s="1"/>
  <c r="BG10" i="1"/>
  <c r="BH10" i="1" s="1"/>
  <c r="BG11" i="1"/>
  <c r="BH11" i="1" s="1"/>
  <c r="BG12" i="1"/>
  <c r="BH12" i="1" s="1"/>
  <c r="BG13" i="1"/>
  <c r="BH13" i="1" s="1"/>
  <c r="BG14" i="1"/>
  <c r="BH14" i="1" s="1"/>
  <c r="BG15" i="1"/>
  <c r="BH15" i="1" s="1"/>
  <c r="BG16" i="1"/>
  <c r="BH16" i="1" s="1"/>
  <c r="BG17" i="1"/>
  <c r="BH17" i="1" s="1"/>
  <c r="BG18" i="1"/>
  <c r="BH18" i="1" s="1"/>
  <c r="BG19" i="1"/>
  <c r="BH19" i="1" s="1"/>
  <c r="BG20" i="1"/>
  <c r="BH20" i="1" s="1"/>
  <c r="BG22" i="1"/>
  <c r="BH22" i="1" s="1"/>
  <c r="BG23" i="1"/>
  <c r="BH23" i="1" s="1"/>
  <c r="BG24" i="1"/>
  <c r="BH24" i="1" s="1"/>
  <c r="BG25" i="1"/>
  <c r="BH25" i="1" s="1"/>
  <c r="BG26" i="1"/>
  <c r="BH26" i="1" s="1"/>
  <c r="BG27" i="1"/>
  <c r="BH27" i="1" s="1"/>
  <c r="BG28" i="1"/>
  <c r="BH28" i="1" s="1"/>
  <c r="BG29" i="1"/>
  <c r="BH29" i="1" s="1"/>
  <c r="BG30" i="1"/>
  <c r="BH30" i="1" s="1"/>
  <c r="BG31" i="1"/>
  <c r="BH31" i="1" s="1"/>
  <c r="BG32" i="1"/>
  <c r="BH32" i="1" s="1"/>
  <c r="BG33" i="1"/>
  <c r="BH33" i="1" s="1"/>
  <c r="BG34" i="1"/>
  <c r="BH34" i="1" s="1"/>
  <c r="BG35" i="1"/>
  <c r="BH35" i="1" s="1"/>
  <c r="BG36" i="1"/>
  <c r="BH36" i="1" s="1"/>
  <c r="BG37" i="1"/>
  <c r="BH37" i="1" s="1"/>
  <c r="BG38" i="1"/>
  <c r="BH38" i="1" s="1"/>
  <c r="BG39" i="1"/>
  <c r="BH39" i="1" s="1"/>
  <c r="BG40" i="1"/>
  <c r="BH40" i="1" s="1"/>
  <c r="BG21" i="1"/>
  <c r="BH21" i="1" s="1"/>
  <c r="BH5" i="1"/>
  <c r="BG5" i="1"/>
  <c r="BD6" i="1" l="1"/>
  <c r="BE6" i="1" s="1"/>
  <c r="BD7" i="1"/>
  <c r="BE7" i="1" s="1"/>
  <c r="BD8" i="1"/>
  <c r="BE8" i="1" s="1"/>
  <c r="BD9" i="1"/>
  <c r="BE9" i="1" s="1"/>
  <c r="BD10" i="1"/>
  <c r="BE10" i="1" s="1"/>
  <c r="BD11" i="1"/>
  <c r="BE11" i="1" s="1"/>
  <c r="BD12" i="1"/>
  <c r="BE12" i="1" s="1"/>
  <c r="BD13" i="1"/>
  <c r="BE13" i="1" s="1"/>
  <c r="BD14" i="1"/>
  <c r="BE14" i="1" s="1"/>
  <c r="BD15" i="1"/>
  <c r="BE15" i="1" s="1"/>
  <c r="BD16" i="1"/>
  <c r="BE16" i="1" s="1"/>
  <c r="BD17" i="1"/>
  <c r="BE17" i="1" s="1"/>
  <c r="BD18" i="1"/>
  <c r="BE18" i="1" s="1"/>
  <c r="BD19" i="1"/>
  <c r="BE19" i="1" s="1"/>
  <c r="BD20" i="1"/>
  <c r="BE20" i="1" s="1"/>
  <c r="BD22" i="1"/>
  <c r="BE22" i="1" s="1"/>
  <c r="BD23" i="1"/>
  <c r="BE23" i="1" s="1"/>
  <c r="BD24" i="1"/>
  <c r="BE24" i="1" s="1"/>
  <c r="BD25" i="1"/>
  <c r="BE25" i="1" s="1"/>
  <c r="BD26" i="1"/>
  <c r="BE26" i="1" s="1"/>
  <c r="BD27" i="1"/>
  <c r="BE27" i="1" s="1"/>
  <c r="BD28" i="1"/>
  <c r="BE28" i="1" s="1"/>
  <c r="BD29" i="1"/>
  <c r="BE29" i="1" s="1"/>
  <c r="BD30" i="1"/>
  <c r="BE30" i="1" s="1"/>
  <c r="BD31" i="1"/>
  <c r="BE31" i="1" s="1"/>
  <c r="BD32" i="1"/>
  <c r="BE32" i="1" s="1"/>
  <c r="BD33" i="1"/>
  <c r="BE33" i="1" s="1"/>
  <c r="BD34" i="1"/>
  <c r="BE34" i="1" s="1"/>
  <c r="BD35" i="1"/>
  <c r="BE35" i="1" s="1"/>
  <c r="BD36" i="1"/>
  <c r="BE36" i="1" s="1"/>
  <c r="BD37" i="1"/>
  <c r="BE37" i="1" s="1"/>
  <c r="BD38" i="1"/>
  <c r="BE38" i="1" s="1"/>
  <c r="BD39" i="1"/>
  <c r="BE39" i="1" s="1"/>
  <c r="BD40" i="1"/>
  <c r="BE40" i="1" s="1"/>
  <c r="BD21" i="1"/>
  <c r="BE21" i="1" s="1"/>
  <c r="BD5" i="1"/>
  <c r="BE5" i="1" s="1"/>
  <c r="AX41" i="1" l="1"/>
  <c r="AY41" i="1" s="1"/>
  <c r="AG41" i="1" l="1"/>
  <c r="AH41" i="1" s="1"/>
  <c r="AI41" i="1" l="1"/>
  <c r="C38" i="1" l="1"/>
  <c r="C30" i="1"/>
  <c r="C23" i="1"/>
  <c r="C22" i="1"/>
  <c r="C21" i="1" s="1"/>
  <c r="C29" i="1"/>
  <c r="C31" i="1"/>
  <c r="C33" i="1"/>
  <c r="C35" i="1"/>
  <c r="C37" i="1"/>
  <c r="C36" i="1"/>
  <c r="C13" i="1"/>
  <c r="C17" i="1"/>
  <c r="C8" i="1"/>
  <c r="C12" i="1"/>
  <c r="C16" i="1"/>
  <c r="C34" i="1"/>
  <c r="C7" i="1"/>
  <c r="C11" i="1"/>
  <c r="C15" i="1"/>
  <c r="C19" i="1"/>
  <c r="C6" i="1"/>
  <c r="C14" i="1"/>
  <c r="C18" i="1"/>
  <c r="C5" i="1"/>
  <c r="C32" i="1"/>
  <c r="C20" i="1"/>
  <c r="C9" i="1" l="1"/>
  <c r="C10" i="1" s="1"/>
</calcChain>
</file>

<file path=xl/sharedStrings.xml><?xml version="1.0" encoding="utf-8"?>
<sst xmlns="http://schemas.openxmlformats.org/spreadsheetml/2006/main" count="58" uniqueCount="58">
  <si>
    <t>ART.N°</t>
  </si>
  <si>
    <t>DESCRIPCION</t>
  </si>
  <si>
    <t>PRECIO</t>
  </si>
  <si>
    <t>REFORMA Y RETENES PARA MOTORES PERKINS</t>
  </si>
  <si>
    <t>010</t>
  </si>
  <si>
    <t>020</t>
  </si>
  <si>
    <t>020/1</t>
  </si>
  <si>
    <t>030</t>
  </si>
  <si>
    <t>040</t>
  </si>
  <si>
    <t>040/1</t>
  </si>
  <si>
    <t>050</t>
  </si>
  <si>
    <t>050/1</t>
  </si>
  <si>
    <t>060</t>
  </si>
  <si>
    <t>070</t>
  </si>
  <si>
    <t>070/1</t>
  </si>
  <si>
    <t>080</t>
  </si>
  <si>
    <t>090</t>
  </si>
  <si>
    <t>100/1</t>
  </si>
  <si>
    <t>100/2</t>
  </si>
  <si>
    <t>120/1</t>
  </si>
  <si>
    <t>030/1</t>
  </si>
  <si>
    <t>RETENES PARA MOTORES PERKINS</t>
  </si>
  <si>
    <t>120V</t>
  </si>
  <si>
    <t xml:space="preserve"> CARCAZA  ALUMINIO  PARA  REFORMA  6-354</t>
  </si>
  <si>
    <r>
      <t xml:space="preserve"> RETEN  DISTRIBUCION  </t>
    </r>
    <r>
      <rPr>
        <b/>
        <sz val="11"/>
        <rFont val="Calibri"/>
        <family val="2"/>
      </rPr>
      <t xml:space="preserve"> ( ESPECIAL  CON  LABIO  DESPLAZADO ) </t>
    </r>
    <r>
      <rPr>
        <sz val="11"/>
        <rFont val="Calibri"/>
        <family val="2"/>
      </rPr>
      <t xml:space="preserve">  </t>
    </r>
    <r>
      <rPr>
        <i/>
        <sz val="11"/>
        <rFont val="Calibri"/>
        <family val="2"/>
      </rPr>
      <t xml:space="preserve">  -POLIACRILICO- 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( 1005 )</t>
    </r>
  </si>
  <si>
    <r>
      <t xml:space="preserve"> RETEN  DISTRIBUCION</t>
    </r>
    <r>
      <rPr>
        <b/>
        <sz val="11"/>
        <rFont val="Calibri"/>
        <family val="2"/>
      </rPr>
      <t xml:space="preserve"> ( MODELO VIEJO - CADENERO ) </t>
    </r>
    <r>
      <rPr>
        <i/>
        <sz val="11"/>
        <rFont val="Calibri"/>
        <family val="2"/>
      </rPr>
      <t xml:space="preserve">  </t>
    </r>
    <r>
      <rPr>
        <b/>
        <sz val="11"/>
        <rFont val="Calibri"/>
        <family val="2"/>
      </rPr>
      <t>( 0730030 )  POLEA FINA</t>
    </r>
    <r>
      <rPr>
        <sz val="11"/>
        <rFont val="Calibri"/>
        <family val="2"/>
      </rPr>
      <t xml:space="preserve">   -SILICONA-</t>
    </r>
  </si>
  <si>
    <r>
      <t xml:space="preserve"> REFORMA  BANCADA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6-305 / 4-203 / 3-152</t>
    </r>
    <r>
      <rPr>
        <i/>
        <sz val="12"/>
        <rFont val="Calibri"/>
        <family val="2"/>
      </rPr>
      <t xml:space="preserve"> ( </t>
    </r>
    <r>
      <rPr>
        <b/>
        <i/>
        <sz val="12"/>
        <rFont val="Calibri"/>
        <family val="2"/>
      </rPr>
      <t>S/DRENAGE )</t>
    </r>
  </si>
  <si>
    <r>
      <t xml:space="preserve"> REFORMA  BANCADA  </t>
    </r>
    <r>
      <rPr>
        <b/>
        <sz val="12"/>
        <rFont val="Calibri"/>
        <family val="2"/>
      </rPr>
      <t>PERKINS</t>
    </r>
    <r>
      <rPr>
        <sz val="12"/>
        <rFont val="Calibri"/>
        <family val="2"/>
      </rPr>
      <t xml:space="preserve">  6-305 / 4-203 / 3-152 ( </t>
    </r>
    <r>
      <rPr>
        <b/>
        <i/>
        <sz val="12"/>
        <rFont val="Calibri"/>
        <family val="2"/>
      </rPr>
      <t>C/DRENAGE )</t>
    </r>
  </si>
  <si>
    <r>
      <t xml:space="preserve"> DESCARGA  PARA  REFORMA</t>
    </r>
    <r>
      <rPr>
        <b/>
        <sz val="12"/>
        <rFont val="Calibri"/>
        <family val="2"/>
      </rPr>
      <t xml:space="preserve">        ( 020 )</t>
    </r>
  </si>
  <si>
    <r>
      <t xml:space="preserve"> REFORMA  BANCADA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6-354</t>
    </r>
  </si>
  <si>
    <r>
      <t xml:space="preserve"> REPARACION  P/REFORMA</t>
    </r>
    <r>
      <rPr>
        <b/>
        <sz val="12"/>
        <rFont val="Calibri"/>
        <family val="2"/>
      </rPr>
      <t xml:space="preserve">  PERKINS</t>
    </r>
    <r>
      <rPr>
        <sz val="12"/>
        <rFont val="Calibri"/>
        <family val="2"/>
      </rPr>
      <t xml:space="preserve">  6-354    </t>
    </r>
    <r>
      <rPr>
        <b/>
        <sz val="12"/>
        <rFont val="Calibri"/>
        <family val="2"/>
      </rPr>
      <t>( 050/1 ) - ( 060 )</t>
    </r>
  </si>
  <si>
    <r>
      <t xml:space="preserve"> RETEN  DE  SILICONA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4-203 / 6-305 PARA REFORMA  </t>
    </r>
    <r>
      <rPr>
        <b/>
        <sz val="12"/>
        <rFont val="Calibri"/>
        <family val="2"/>
      </rPr>
      <t>( 010 ) - ( 020 )</t>
    </r>
  </si>
  <si>
    <r>
      <t xml:space="preserve"> RETEN  DE  SILICONA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6-354  PARA  REFORMA</t>
    </r>
    <r>
      <rPr>
        <b/>
        <sz val="12"/>
        <rFont val="Calibri"/>
        <family val="2"/>
      </rPr>
      <t xml:space="preserve">    ( 030 ) </t>
    </r>
  </si>
  <si>
    <r>
      <t xml:space="preserve"> PISTA  CROMADA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PARA  REFORMA   </t>
    </r>
    <r>
      <rPr>
        <b/>
        <sz val="12"/>
        <rFont val="Calibri"/>
        <family val="2"/>
      </rPr>
      <t xml:space="preserve"> ( 010 ) - ( 020 ) - ( 030 ) </t>
    </r>
  </si>
  <si>
    <r>
      <t xml:space="preserve"> REFORMA  PARA  MOTOR</t>
    </r>
    <r>
      <rPr>
        <b/>
        <sz val="12"/>
        <rFont val="Calibri"/>
        <family val="2"/>
      </rPr>
      <t xml:space="preserve">  BEDFORD</t>
    </r>
  </si>
  <si>
    <r>
      <t xml:space="preserve"> DESCARGA  PARA  REFORMA  </t>
    </r>
    <r>
      <rPr>
        <b/>
        <sz val="12"/>
        <rFont val="Calibri"/>
        <family val="2"/>
      </rPr>
      <t>BEDFORD</t>
    </r>
    <r>
      <rPr>
        <sz val="12"/>
        <rFont val="Calibri"/>
        <family val="2"/>
      </rPr>
      <t xml:space="preserve">   </t>
    </r>
    <r>
      <rPr>
        <b/>
        <sz val="12"/>
        <rFont val="Calibri"/>
        <family val="2"/>
      </rPr>
      <t xml:space="preserve"> ( 070 )</t>
    </r>
  </si>
  <si>
    <r>
      <t xml:space="preserve"> REPARACION  PARA  MOTOR  </t>
    </r>
    <r>
      <rPr>
        <b/>
        <sz val="12"/>
        <rFont val="Calibri"/>
        <family val="2"/>
      </rPr>
      <t>BEDFORD</t>
    </r>
    <r>
      <rPr>
        <sz val="12"/>
        <rFont val="Calibri"/>
        <family val="2"/>
      </rPr>
      <t xml:space="preserve">   </t>
    </r>
    <r>
      <rPr>
        <b/>
        <sz val="12"/>
        <rFont val="Calibri"/>
        <family val="2"/>
      </rPr>
      <t xml:space="preserve"> ( 090 ) - ( 100 )</t>
    </r>
  </si>
  <si>
    <r>
      <t xml:space="preserve"> RETEN  DE  SILICONA  </t>
    </r>
    <r>
      <rPr>
        <b/>
        <sz val="12"/>
        <rFont val="Calibri"/>
        <family val="2"/>
      </rPr>
      <t xml:space="preserve">BEDFORD </t>
    </r>
    <r>
      <rPr>
        <sz val="12"/>
        <rFont val="Calibri"/>
        <family val="2"/>
      </rPr>
      <t xml:space="preserve"> P / REFORMA</t>
    </r>
    <r>
      <rPr>
        <b/>
        <sz val="12"/>
        <rFont val="Calibri"/>
        <family val="2"/>
      </rPr>
      <t xml:space="preserve">    ( 070 )</t>
    </r>
  </si>
  <si>
    <r>
      <t xml:space="preserve"> PISTA  </t>
    </r>
    <r>
      <rPr>
        <b/>
        <sz val="12"/>
        <rFont val="Calibri"/>
        <family val="2"/>
      </rPr>
      <t>BEDFORD</t>
    </r>
    <r>
      <rPr>
        <sz val="12"/>
        <rFont val="Calibri"/>
        <family val="2"/>
      </rPr>
      <t xml:space="preserve">  PARA  REFORMA   </t>
    </r>
    <r>
      <rPr>
        <b/>
        <sz val="12"/>
        <rFont val="Calibri"/>
        <family val="2"/>
      </rPr>
      <t xml:space="preserve"> ( 070 ) </t>
    </r>
  </si>
  <si>
    <r>
      <t xml:space="preserve"> CARCAZA  ALUMINIO  PARA  REFORMA </t>
    </r>
    <r>
      <rPr>
        <b/>
        <sz val="12"/>
        <rFont val="Calibri"/>
        <family val="2"/>
      </rPr>
      <t xml:space="preserve"> (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CON DRENAGE )</t>
    </r>
  </si>
  <si>
    <r>
      <t xml:space="preserve"> CARCAZA  ALUMINIO  PARA  REFORMA </t>
    </r>
    <r>
      <rPr>
        <b/>
        <sz val="12"/>
        <rFont val="Calibri"/>
        <family val="2"/>
      </rPr>
      <t>( SIN DRENAGE )</t>
    </r>
  </si>
  <si>
    <r>
      <t xml:space="preserve"> REPARACION  P/REFORMA</t>
    </r>
    <r>
      <rPr>
        <b/>
        <sz val="12"/>
        <color theme="1"/>
        <rFont val="Calibri"/>
        <family val="2"/>
      </rPr>
      <t xml:space="preserve"> ( 010 ) - ( 020 )</t>
    </r>
    <r>
      <rPr>
        <sz val="12"/>
        <color theme="1"/>
        <rFont val="Calibri"/>
        <family val="2"/>
      </rPr>
      <t xml:space="preserve"> </t>
    </r>
    <r>
      <rPr>
        <b/>
        <sz val="12"/>
        <rFont val="Calibri"/>
        <family val="2"/>
      </rPr>
      <t>PERKINS</t>
    </r>
    <r>
      <rPr>
        <sz val="12"/>
        <rFont val="Calibri"/>
        <family val="2"/>
      </rPr>
      <t xml:space="preserve"> 6-305 / 4-203 </t>
    </r>
    <r>
      <rPr>
        <b/>
        <sz val="12"/>
        <rFont val="Calibri"/>
        <family val="2"/>
      </rPr>
      <t>( 050 ) - ( 060 )</t>
    </r>
  </si>
  <si>
    <r>
      <t xml:space="preserve"> RETEN  DISTRIBUCIÓN  SILICONA  POLEA  GRUESA / CALCE CHAPA   </t>
    </r>
    <r>
      <rPr>
        <b/>
        <sz val="12"/>
        <rFont val="Calibri"/>
        <family val="2"/>
      </rPr>
      <t>( 006068 )</t>
    </r>
  </si>
  <si>
    <r>
      <t xml:space="preserve"> RETEN  DISTRIBUCION  MERCEDES  BENZ  1114  </t>
    </r>
    <r>
      <rPr>
        <b/>
        <sz val="12"/>
        <color theme="1"/>
        <rFont val="Calibri"/>
        <family val="2"/>
      </rPr>
      <t>( TIPO ORIGINAL ) ( POLIACRILICO )</t>
    </r>
  </si>
  <si>
    <r>
      <t xml:space="preserve"> RETEN  EJE  COMANDO  AUXILIAR  PERKINS  6-305   </t>
    </r>
    <r>
      <rPr>
        <b/>
        <sz val="12"/>
        <rFont val="Calibri"/>
        <family val="2"/>
      </rPr>
      <t xml:space="preserve"> ( 002981 )   -SILICONA-</t>
    </r>
  </si>
  <si>
    <r>
      <t xml:space="preserve"> RETEN  EJE  COMANDO  AUXILIAR  PERKINS  6-354         </t>
    </r>
    <r>
      <rPr>
        <b/>
        <sz val="12"/>
        <rFont val="Calibri"/>
        <family val="2"/>
      </rPr>
      <t>( 2415503 )</t>
    </r>
  </si>
  <si>
    <t>180</t>
  </si>
  <si>
    <r>
      <t xml:space="preserve"> ARANDELA  TAPA  VALVULA  </t>
    </r>
    <r>
      <rPr>
        <b/>
        <sz val="12"/>
        <rFont val="Calibri"/>
        <family val="2"/>
      </rPr>
      <t>PERKINS</t>
    </r>
    <r>
      <rPr>
        <sz val="12"/>
        <rFont val="Calibri"/>
        <family val="2"/>
      </rPr>
      <t xml:space="preserve">  X  50  UNIDADES   </t>
    </r>
    <r>
      <rPr>
        <b/>
        <sz val="12"/>
        <rFont val="Calibri"/>
        <family val="2"/>
      </rPr>
      <t>(006073)</t>
    </r>
  </si>
  <si>
    <r>
      <t xml:space="preserve"> CUERPO DE RETEN PERKINS 4-203 / 6-305   </t>
    </r>
    <r>
      <rPr>
        <b/>
        <sz val="12"/>
        <rFont val="Calibri"/>
        <family val="2"/>
        <scheme val="minor"/>
      </rPr>
      <t>(Nº Orig. 424611)</t>
    </r>
  </si>
  <si>
    <r>
      <t xml:space="preserve"> PORTA  RETEN  DE  BANCADA  F2  Y  F4  </t>
    </r>
    <r>
      <rPr>
        <b/>
        <sz val="12"/>
        <rFont val="Calibri"/>
        <family val="2"/>
      </rPr>
      <t>PERKINS</t>
    </r>
    <r>
      <rPr>
        <sz val="12"/>
        <rFont val="Calibri"/>
        <family val="2"/>
      </rPr>
      <t xml:space="preserve">  6-354      </t>
    </r>
    <r>
      <rPr>
        <b/>
        <sz val="12"/>
        <rFont val="Calibri"/>
        <family val="2"/>
      </rPr>
      <t xml:space="preserve"> (Nº Orig.  37513853 )</t>
    </r>
  </si>
  <si>
    <r>
      <rPr>
        <i/>
        <sz val="18"/>
        <color indexed="10"/>
        <rFont val="Century Gothic"/>
        <family val="2"/>
      </rPr>
      <t>ESTOS PRECIOS</t>
    </r>
    <r>
      <rPr>
        <b/>
        <i/>
        <sz val="18"/>
        <color indexed="10"/>
        <rFont val="Century Gothic"/>
        <family val="2"/>
      </rPr>
      <t xml:space="preserve"> </t>
    </r>
    <r>
      <rPr>
        <b/>
        <i/>
        <u/>
        <sz val="18"/>
        <color indexed="10"/>
        <rFont val="Century Gothic"/>
        <family val="2"/>
      </rPr>
      <t>NO INCLUYEN IVA</t>
    </r>
  </si>
  <si>
    <t>133,35*158,75/12,5</t>
  </si>
  <si>
    <r>
      <t xml:space="preserve"> RETEN BANC. PERKINS  4-203/6-305/6-354 ( </t>
    </r>
    <r>
      <rPr>
        <b/>
        <sz val="11"/>
        <rFont val="Calibri"/>
        <family val="2"/>
      </rPr>
      <t>TIPO ORIG )</t>
    </r>
    <r>
      <rPr>
        <b/>
        <sz val="12"/>
        <rFont val="Calibri"/>
        <family val="2"/>
      </rPr>
      <t xml:space="preserve"> ( 2415391 ) </t>
    </r>
    <r>
      <rPr>
        <b/>
        <sz val="11"/>
        <rFont val="Calibri"/>
        <family val="2"/>
      </rPr>
      <t xml:space="preserve">" MAXION S4"  ( BRASIL ) </t>
    </r>
  </si>
  <si>
    <t>36243513</t>
  </si>
  <si>
    <t xml:space="preserve"> RETEN BANCADA  6-354 Fase II Hasta Mod. 82 (Reemplaza Soga) Para Portaret. Original</t>
  </si>
  <si>
    <r>
      <t xml:space="preserve"> Placa trasera bomba de agua PERKINS</t>
    </r>
    <r>
      <rPr>
        <b/>
        <sz val="12"/>
        <color theme="1"/>
        <rFont val="Calibri"/>
        <family val="2"/>
      </rPr>
      <t xml:space="preserve">  (en BRONCE)</t>
    </r>
  </si>
  <si>
    <r>
      <t xml:space="preserve">Reten Bancada Perkins  4-203 / 6-305 / 6-354/MAXION S4  </t>
    </r>
    <r>
      <rPr>
        <b/>
        <sz val="11"/>
        <rFont val="Calibri"/>
        <family val="2"/>
      </rPr>
      <t>-Viton-</t>
    </r>
    <r>
      <rPr>
        <i/>
        <sz val="11"/>
        <rFont val="Calibri"/>
        <family val="2"/>
      </rPr>
      <t xml:space="preserve"> (133,35 x 158,77 x 12,8)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</si>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</sst>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$&quot;\ * #,##0.00_ ;_ &quot;$&quot;\ * \-#,##0.00_ ;_ &quot;$&quot;\ * &quot;-&quot;??_ ;_ @_ "/>
    <numFmt numFmtId="165" formatCode="_ [$€-2]\ * #,##0.00_ ;_ [$€-2]\ * \-#,##0.00_ ;_ [$€-2]\ * \-??_ "/>
    <numFmt numFmtId="166" formatCode="&quot;$ &quot;#,##0.00"/>
    <numFmt numFmtId="167" formatCode="[$$-2C0A]\ #,##0.00"/>
  </numFmts>
  <fonts count="5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color theme="0"/>
      <name val="Century Gothic"/>
      <family val="2"/>
    </font>
    <font>
      <b/>
      <sz val="10"/>
      <color indexed="10"/>
      <name val="Arial"/>
      <family val="2"/>
    </font>
    <font>
      <sz val="10"/>
      <name val="Century Gothic"/>
      <family val="2"/>
    </font>
    <font>
      <b/>
      <i/>
      <sz val="18"/>
      <color indexed="10"/>
      <name val="Century Gothic"/>
      <family val="2"/>
    </font>
    <font>
      <b/>
      <i/>
      <sz val="10"/>
      <name val="Century Gothic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i/>
      <sz val="12"/>
      <name val="Calibri"/>
      <family val="2"/>
    </font>
    <font>
      <b/>
      <i/>
      <sz val="12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name val="Calibri"/>
      <family val="2"/>
    </font>
    <font>
      <b/>
      <i/>
      <sz val="11"/>
      <name val="Arial"/>
      <family val="2"/>
    </font>
    <font>
      <b/>
      <i/>
      <sz val="11"/>
      <name val="Century Gothic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</font>
    <font>
      <i/>
      <sz val="18"/>
      <color indexed="10"/>
      <name val="Century Gothic"/>
      <family val="2"/>
    </font>
    <font>
      <b/>
      <i/>
      <u/>
      <sz val="18"/>
      <color indexed="10"/>
      <name val="Century Gothic"/>
      <family val="2"/>
    </font>
    <font>
      <b/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</font>
    <font>
      <b/>
      <i/>
      <sz val="11"/>
      <color theme="0"/>
      <name val="Calibri"/>
      <family val="2"/>
    </font>
    <font>
      <sz val="12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165" fontId="1" fillId="0" borderId="0" applyFill="0" applyBorder="0" applyAlignment="0" applyProtection="0"/>
    <xf numFmtId="0" fontId="11" fillId="3" borderId="0" applyNumberFormat="0" applyBorder="0" applyAlignment="0" applyProtection="0"/>
    <xf numFmtId="164" fontId="2" fillId="0" borderId="0" applyFill="0" applyBorder="0" applyAlignment="0" applyProtection="0"/>
    <xf numFmtId="0" fontId="12" fillId="22" borderId="0" applyNumberFormat="0" applyBorder="0" applyAlignment="0" applyProtection="0"/>
    <xf numFmtId="0" fontId="1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9" fillId="0" borderId="9" applyNumberFormat="0" applyFill="0" applyAlignment="0" applyProtection="0"/>
  </cellStyleXfs>
  <cellXfs count="95">
    <xf numFmtId="0" fontId="0" fillId="0" borderId="0" xfId="0"/>
    <xf numFmtId="0" fontId="1" fillId="0" borderId="11" xfId="0" applyFont="1" applyBorder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0" fillId="0" borderId="0" xfId="0" applyAlignment="1"/>
    <xf numFmtId="167" fontId="0" fillId="0" borderId="0" xfId="0" applyNumberFormat="1"/>
    <xf numFmtId="167" fontId="36" fillId="0" borderId="10" xfId="0" applyNumberFormat="1" applyFont="1" applyBorder="1"/>
    <xf numFmtId="167" fontId="30" fillId="0" borderId="10" xfId="0" applyNumberFormat="1" applyFont="1" applyBorder="1" applyAlignment="1">
      <alignment horizontal="right" vertical="center"/>
    </xf>
    <xf numFmtId="167" fontId="30" fillId="26" borderId="12" xfId="0" applyNumberFormat="1" applyFont="1" applyFill="1" applyBorder="1" applyAlignment="1">
      <alignment horizontal="right" vertical="center"/>
    </xf>
    <xf numFmtId="0" fontId="39" fillId="0" borderId="0" xfId="0" applyFont="1"/>
    <xf numFmtId="0" fontId="1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vertical="center"/>
    </xf>
    <xf numFmtId="0" fontId="22" fillId="24" borderId="13" xfId="0" applyFont="1" applyFill="1" applyBorder="1" applyAlignment="1">
      <alignment horizontal="center" vertical="center" wrapText="1"/>
    </xf>
    <xf numFmtId="0" fontId="22" fillId="24" borderId="13" xfId="0" applyFont="1" applyFill="1" applyBorder="1" applyAlignment="1">
      <alignment horizontal="center" vertical="center"/>
    </xf>
    <xf numFmtId="166" fontId="40" fillId="24" borderId="13" xfId="0" applyNumberFormat="1" applyFont="1" applyFill="1" applyBorder="1" applyAlignment="1">
      <alignment horizontal="center" vertical="center"/>
    </xf>
    <xf numFmtId="0" fontId="44" fillId="0" borderId="0" xfId="0" applyFont="1" applyBorder="1"/>
    <xf numFmtId="167" fontId="44" fillId="0" borderId="0" xfId="0" applyNumberFormat="1" applyFont="1" applyBorder="1"/>
    <xf numFmtId="0" fontId="27" fillId="0" borderId="11" xfId="0" applyFont="1" applyBorder="1" applyAlignment="1">
      <alignment vertical="center"/>
    </xf>
    <xf numFmtId="0" fontId="30" fillId="0" borderId="11" xfId="0" applyFont="1" applyBorder="1" applyAlignment="1">
      <alignment vertical="center"/>
    </xf>
    <xf numFmtId="0" fontId="31" fillId="0" borderId="11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37" fillId="26" borderId="11" xfId="0" applyFont="1" applyFill="1" applyBorder="1" applyAlignment="1">
      <alignment vertical="center"/>
    </xf>
    <xf numFmtId="0" fontId="31" fillId="0" borderId="22" xfId="0" applyFont="1" applyBorder="1" applyAlignment="1">
      <alignment vertical="center"/>
    </xf>
    <xf numFmtId="0" fontId="0" fillId="0" borderId="0" xfId="0" applyBorder="1"/>
    <xf numFmtId="0" fontId="43" fillId="0" borderId="0" xfId="0" applyFont="1" applyBorder="1" applyAlignment="1">
      <alignment vertical="center"/>
    </xf>
    <xf numFmtId="49" fontId="30" fillId="0" borderId="24" xfId="0" applyNumberFormat="1" applyFont="1" applyBorder="1" applyAlignment="1">
      <alignment horizontal="center" vertical="center"/>
    </xf>
    <xf numFmtId="167" fontId="39" fillId="0" borderId="25" xfId="0" applyNumberFormat="1" applyFont="1" applyBorder="1"/>
    <xf numFmtId="49" fontId="30" fillId="0" borderId="26" xfId="0" applyNumberFormat="1" applyFont="1" applyBorder="1" applyAlignment="1">
      <alignment horizontal="center" vertical="center"/>
    </xf>
    <xf numFmtId="167" fontId="39" fillId="0" borderId="27" xfId="0" applyNumberFormat="1" applyFont="1" applyBorder="1"/>
    <xf numFmtId="49" fontId="1" fillId="0" borderId="26" xfId="0" applyNumberFormat="1" applyFont="1" applyBorder="1" applyAlignment="1">
      <alignment horizontal="center" vertical="center"/>
    </xf>
    <xf numFmtId="0" fontId="30" fillId="0" borderId="24" xfId="0" applyNumberFormat="1" applyFont="1" applyBorder="1" applyAlignment="1">
      <alignment horizontal="center" vertical="center"/>
    </xf>
    <xf numFmtId="167" fontId="48" fillId="0" borderId="25" xfId="0" applyNumberFormat="1" applyFont="1" applyBorder="1"/>
    <xf numFmtId="0" fontId="30" fillId="0" borderId="26" xfId="0" applyNumberFormat="1" applyFont="1" applyBorder="1" applyAlignment="1">
      <alignment horizontal="center" vertical="center"/>
    </xf>
    <xf numFmtId="167" fontId="48" fillId="0" borderId="27" xfId="0" applyNumberFormat="1" applyFont="1" applyBorder="1"/>
    <xf numFmtId="0" fontId="31" fillId="0" borderId="26" xfId="0" applyFont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0" fillId="0" borderId="31" xfId="0" applyBorder="1"/>
    <xf numFmtId="0" fontId="43" fillId="0" borderId="32" xfId="0" applyFont="1" applyBorder="1" applyAlignment="1">
      <alignment vertical="center"/>
    </xf>
    <xf numFmtId="0" fontId="0" fillId="0" borderId="33" xfId="0" applyBorder="1"/>
    <xf numFmtId="0" fontId="1" fillId="0" borderId="33" xfId="0" applyNumberFormat="1" applyFont="1" applyBorder="1" applyAlignment="1">
      <alignment horizontal="center" vertical="center"/>
    </xf>
    <xf numFmtId="0" fontId="39" fillId="0" borderId="34" xfId="0" applyFont="1" applyBorder="1"/>
    <xf numFmtId="167" fontId="42" fillId="0" borderId="34" xfId="0" applyNumberFormat="1" applyFont="1" applyBorder="1" applyAlignment="1">
      <alignment horizontal="center" vertical="center"/>
    </xf>
    <xf numFmtId="0" fontId="44" fillId="0" borderId="0" xfId="0" applyFont="1"/>
    <xf numFmtId="167" fontId="45" fillId="0" borderId="10" xfId="0" applyNumberFormat="1" applyFont="1" applyBorder="1" applyAlignment="1">
      <alignment horizontal="right" vertical="center"/>
    </xf>
    <xf numFmtId="167" fontId="44" fillId="0" borderId="0" xfId="0" applyNumberFormat="1" applyFont="1"/>
    <xf numFmtId="49" fontId="30" fillId="0" borderId="33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167" fontId="41" fillId="0" borderId="34" xfId="0" applyNumberFormat="1" applyFont="1" applyBorder="1" applyAlignment="1">
      <alignment horizontal="right" vertical="center"/>
    </xf>
    <xf numFmtId="0" fontId="42" fillId="0" borderId="34" xfId="0" applyFont="1" applyBorder="1" applyAlignment="1">
      <alignment vertical="center"/>
    </xf>
    <xf numFmtId="0" fontId="0" fillId="0" borderId="11" xfId="0" applyBorder="1"/>
    <xf numFmtId="0" fontId="0" fillId="0" borderId="23" xfId="0" applyBorder="1"/>
    <xf numFmtId="0" fontId="49" fillId="0" borderId="0" xfId="0" applyFont="1"/>
    <xf numFmtId="167" fontId="50" fillId="0" borderId="20" xfId="0" applyNumberFormat="1" applyFont="1" applyBorder="1"/>
    <xf numFmtId="167" fontId="49" fillId="0" borderId="0" xfId="0" applyNumberFormat="1" applyFont="1"/>
    <xf numFmtId="167" fontId="50" fillId="0" borderId="10" xfId="0" applyNumberFormat="1" applyFont="1" applyBorder="1"/>
    <xf numFmtId="0" fontId="49" fillId="0" borderId="0" xfId="0" applyFont="1" applyBorder="1"/>
    <xf numFmtId="167" fontId="49" fillId="0" borderId="0" xfId="0" applyNumberFormat="1" applyFont="1" applyBorder="1"/>
    <xf numFmtId="167" fontId="51" fillId="0" borderId="0" xfId="0" applyNumberFormat="1" applyFont="1" applyBorder="1" applyAlignment="1">
      <alignment horizontal="center" vertical="center"/>
    </xf>
    <xf numFmtId="167" fontId="50" fillId="0" borderId="0" xfId="0" applyNumberFormat="1" applyFont="1" applyBorder="1"/>
    <xf numFmtId="167" fontId="52" fillId="0" borderId="0" xfId="0" applyNumberFormat="1" applyFont="1" applyBorder="1"/>
    <xf numFmtId="167" fontId="51" fillId="0" borderId="0" xfId="0" applyNumberFormat="1" applyFont="1" applyBorder="1" applyAlignment="1">
      <alignment horizontal="right" vertical="center"/>
    </xf>
    <xf numFmtId="167" fontId="51" fillId="26" borderId="0" xfId="0" applyNumberFormat="1" applyFont="1" applyFill="1" applyBorder="1" applyAlignment="1">
      <alignment horizontal="right" vertical="center"/>
    </xf>
    <xf numFmtId="167" fontId="53" fillId="26" borderId="0" xfId="0" applyNumberFormat="1" applyFont="1" applyFill="1" applyBorder="1" applyAlignment="1">
      <alignment horizontal="right" vertical="center"/>
    </xf>
    <xf numFmtId="167" fontId="51" fillId="26" borderId="21" xfId="0" applyNumberFormat="1" applyFont="1" applyFill="1" applyBorder="1" applyAlignment="1">
      <alignment horizontal="right" vertical="center"/>
    </xf>
    <xf numFmtId="167" fontId="51" fillId="26" borderId="12" xfId="0" applyNumberFormat="1" applyFont="1" applyFill="1" applyBorder="1" applyAlignment="1">
      <alignment horizontal="right" vertical="center"/>
    </xf>
    <xf numFmtId="0" fontId="49" fillId="0" borderId="0" xfId="0" applyFont="1" applyBorder="1" applyAlignment="1"/>
    <xf numFmtId="0" fontId="49" fillId="0" borderId="0" xfId="0" applyFont="1" applyAlignment="1"/>
    <xf numFmtId="167" fontId="53" fillId="0" borderId="0" xfId="0" applyNumberFormat="1" applyFont="1" applyBorder="1" applyAlignment="1">
      <alignment horizontal="right" vertical="center"/>
    </xf>
    <xf numFmtId="167" fontId="51" fillId="0" borderId="20" xfId="0" applyNumberFormat="1" applyFont="1" applyBorder="1" applyAlignment="1">
      <alignment horizontal="right" vertical="center"/>
    </xf>
    <xf numFmtId="167" fontId="51" fillId="0" borderId="10" xfId="0" applyNumberFormat="1" applyFont="1" applyBorder="1" applyAlignment="1">
      <alignment horizontal="right" vertical="center"/>
    </xf>
    <xf numFmtId="167" fontId="54" fillId="0" borderId="0" xfId="0" applyNumberFormat="1" applyFont="1" applyBorder="1" applyAlignment="1">
      <alignment horizontal="right" vertical="center"/>
    </xf>
    <xf numFmtId="167" fontId="45" fillId="0" borderId="20" xfId="0" applyNumberFormat="1" applyFont="1" applyBorder="1" applyAlignment="1">
      <alignment horizontal="right" vertical="center"/>
    </xf>
    <xf numFmtId="167" fontId="45" fillId="0" borderId="0" xfId="0" applyNumberFormat="1" applyFont="1" applyBorder="1" applyAlignment="1">
      <alignment horizontal="center" vertical="center"/>
    </xf>
    <xf numFmtId="167" fontId="55" fillId="0" borderId="0" xfId="0" applyNumberFormat="1" applyFont="1" applyBorder="1"/>
    <xf numFmtId="167" fontId="56" fillId="0" borderId="0" xfId="0" applyNumberFormat="1" applyFont="1" applyBorder="1"/>
    <xf numFmtId="167" fontId="48" fillId="0" borderId="27" xfId="0" applyNumberFormat="1" applyFont="1" applyBorder="1" applyAlignment="1">
      <alignment horizontal="center"/>
    </xf>
    <xf numFmtId="167" fontId="39" fillId="0" borderId="27" xfId="0" applyNumberFormat="1" applyFont="1" applyBorder="1" applyAlignment="1">
      <alignment horizont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1" fillId="27" borderId="17" xfId="0" applyNumberFormat="1" applyFont="1" applyFill="1" applyBorder="1" applyAlignment="1">
      <alignment horizontal="center" vertical="center"/>
    </xf>
    <xf numFmtId="0" fontId="21" fillId="27" borderId="18" xfId="0" applyFont="1" applyFill="1" applyBorder="1" applyAlignment="1">
      <alignment horizontal="center" vertical="center"/>
    </xf>
    <xf numFmtId="0" fontId="21" fillId="27" borderId="19" xfId="0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4" fillId="25" borderId="14" xfId="0" applyFont="1" applyFill="1" applyBorder="1" applyAlignment="1">
      <alignment horizontal="center" vertical="center"/>
    </xf>
    <xf numFmtId="0" fontId="24" fillId="25" borderId="15" xfId="0" applyFont="1" applyFill="1" applyBorder="1" applyAlignment="1">
      <alignment horizontal="center" vertical="center"/>
    </xf>
    <xf numFmtId="0" fontId="24" fillId="25" borderId="16" xfId="0" applyFont="1" applyFill="1" applyBorder="1" applyAlignment="1">
      <alignment horizontal="center" vertical="center"/>
    </xf>
  </cellXfs>
  <cellStyles count="45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Encabezado 4 2" xfId="24"/>
    <cellStyle name="Énfasis1 2" xfId="25"/>
    <cellStyle name="Énfasis2 2" xfId="26"/>
    <cellStyle name="Énfasis3 2" xfId="27"/>
    <cellStyle name="Énfasis4 2" xfId="28"/>
    <cellStyle name="Énfasis5 2" xfId="29"/>
    <cellStyle name="Énfasis6 2" xfId="30"/>
    <cellStyle name="Entrada 2" xfId="31"/>
    <cellStyle name="Euro" xfId="32"/>
    <cellStyle name="Incorrecto 2" xfId="33"/>
    <cellStyle name="Moneda 2" xfId="34"/>
    <cellStyle name="Neutral 2" xfId="35"/>
    <cellStyle name="Normal" xfId="0" builtinId="0"/>
    <cellStyle name="Normal 2" xfId="1"/>
    <cellStyle name="Notas 2" xfId="36"/>
    <cellStyle name="Salida 2" xfId="37"/>
    <cellStyle name="Texto de advertencia 2" xfId="38"/>
    <cellStyle name="Texto explicativo 2" xfId="39"/>
    <cellStyle name="Título 1 2" xfId="41"/>
    <cellStyle name="Título 2 2" xfId="42"/>
    <cellStyle name="Título 3 2" xfId="43"/>
    <cellStyle name="Título 4" xfId="40"/>
    <cellStyle name="Total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mailto:retenesbaztarrica@gmail.com#retenesbaztarrica@gmail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1285875</xdr:rowOff>
    </xdr:from>
    <xdr:to>
      <xdr:col>1</xdr:col>
      <xdr:colOff>847725</xdr:colOff>
      <xdr:row>0</xdr:row>
      <xdr:rowOff>1304925</xdr:rowOff>
    </xdr:to>
    <xdr:sp macro="" textlink="">
      <xdr:nvSpPr>
        <xdr:cNvPr id="21" name="4 Rectángulo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14300" y="1285875"/>
          <a:ext cx="3171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/>
        <a:lstStyle/>
        <a:p>
          <a:pPr algn="ctr" rtl="0">
            <a:defRPr sz="1000"/>
          </a:pPr>
          <a:r>
            <a:rPr lang="es-ES" sz="1500" b="1" i="0" u="none" strike="noStrike" baseline="0">
              <a:solidFill>
                <a:srgbClr val="000000"/>
              </a:solidFill>
              <a:latin typeface="Arial Narrow"/>
            </a:rPr>
            <a:t>retenesbaztarrica@gmail.com</a:t>
          </a:r>
          <a:endParaRPr lang="es-ES"/>
        </a:p>
      </xdr:txBody>
    </xdr:sp>
    <xdr:clientData/>
  </xdr:twoCellAnchor>
  <xdr:twoCellAnchor editAs="oneCell">
    <xdr:from>
      <xdr:col>0</xdr:col>
      <xdr:colOff>219076</xdr:colOff>
      <xdr:row>0</xdr:row>
      <xdr:rowOff>171450</xdr:rowOff>
    </xdr:from>
    <xdr:to>
      <xdr:col>1</xdr:col>
      <xdr:colOff>2209801</xdr:colOff>
      <xdr:row>0</xdr:row>
      <xdr:rowOff>1438274</xdr:rowOff>
    </xdr:to>
    <xdr:pic>
      <xdr:nvPicPr>
        <xdr:cNvPr id="22" name="Picture 259" descr="LOGO VA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6" y="171450"/>
          <a:ext cx="2667000" cy="1266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48"/>
  <sheetViews>
    <sheetView tabSelected="1" topLeftCell="A22" workbookViewId="0">
      <selection activeCell="D3" sqref="D3"/>
    </sheetView>
  </sheetViews>
  <sheetFormatPr baseColWidth="10" defaultRowHeight="15" x14ac:dyDescent="0.25"/>
  <cols>
    <col min="1" max="1" width="10.140625" bestFit="1" customWidth="1"/>
    <col min="2" max="2" width="81.7109375" customWidth="1"/>
    <col min="3" max="3" width="12.28515625" style="8" bestFit="1" customWidth="1"/>
    <col min="4" max="4" width="11.42578125" style="43"/>
    <col min="5" max="6" width="0" style="52" hidden="1" customWidth="1"/>
    <col min="7" max="7" width="9.5703125" style="52" hidden="1" customWidth="1"/>
    <col min="8" max="8" width="0" style="52" hidden="1" customWidth="1"/>
    <col min="9" max="9" width="15.42578125" style="52" hidden="1" customWidth="1"/>
    <col min="10" max="10" width="10.7109375" style="52" hidden="1" customWidth="1"/>
    <col min="11" max="11" width="7" style="52" hidden="1" customWidth="1"/>
    <col min="12" max="12" width="9.5703125" style="52" hidden="1" customWidth="1"/>
    <col min="13" max="53" width="0" style="52" hidden="1" customWidth="1"/>
    <col min="54" max="54" width="11.42578125" style="52"/>
    <col min="55" max="69" width="0" style="52" hidden="1" customWidth="1"/>
    <col min="70" max="70" width="11.42578125" style="52"/>
    <col min="71" max="73" width="0" hidden="1" customWidth="1"/>
  </cols>
  <sheetData>
    <row r="1" spans="1:73" ht="125.25" customHeight="1" thickBot="1" x14ac:dyDescent="0.3">
      <c r="A1" s="80"/>
      <c r="B1" s="81"/>
      <c r="C1" s="82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</row>
    <row r="2" spans="1:73" ht="16.5" thickBot="1" x14ac:dyDescent="0.3">
      <c r="A2" s="83">
        <v>46235</v>
      </c>
      <c r="B2" s="84"/>
      <c r="C2" s="85"/>
      <c r="D2" s="15">
        <v>17.027000000000001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</row>
    <row r="3" spans="1:73" ht="16.5" thickBot="1" x14ac:dyDescent="0.3">
      <c r="A3" s="86" t="s">
        <v>3</v>
      </c>
      <c r="B3" s="87"/>
      <c r="C3" s="88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</row>
    <row r="4" spans="1:73" ht="15.75" thickBot="1" x14ac:dyDescent="0.3">
      <c r="A4" s="12" t="s">
        <v>0</v>
      </c>
      <c r="B4" s="13" t="s">
        <v>1</v>
      </c>
      <c r="C4" s="14" t="s">
        <v>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</row>
    <row r="5" spans="1:73" ht="15.75" x14ac:dyDescent="0.25">
      <c r="A5" s="25" t="s">
        <v>4</v>
      </c>
      <c r="B5" s="22" t="s">
        <v>26</v>
      </c>
      <c r="C5" s="26">
        <f>D5*$D$2</f>
        <v>166222.00102000003</v>
      </c>
      <c r="D5" s="16">
        <v>9762.26</v>
      </c>
      <c r="E5" s="73"/>
      <c r="F5" s="15"/>
      <c r="G5" s="16"/>
      <c r="H5" s="74"/>
      <c r="I5" s="74"/>
      <c r="J5" s="74"/>
      <c r="K5" s="16"/>
      <c r="L5" s="16"/>
      <c r="M5" s="15"/>
      <c r="N5" s="16"/>
      <c r="O5" s="74"/>
      <c r="P5" s="74"/>
      <c r="Q5" s="15"/>
      <c r="R5" s="16"/>
      <c r="S5" s="16"/>
      <c r="T5" s="16"/>
      <c r="U5" s="74"/>
      <c r="V5" s="15"/>
      <c r="W5" s="16"/>
      <c r="X5" s="74"/>
      <c r="Y5" s="15"/>
      <c r="Z5" s="16"/>
      <c r="AA5" s="74"/>
      <c r="AB5" s="16"/>
      <c r="AC5" s="16"/>
      <c r="AD5" s="16"/>
      <c r="AE5" s="16"/>
      <c r="AF5" s="74"/>
      <c r="AG5" s="16"/>
      <c r="AH5" s="16"/>
      <c r="AI5" s="16"/>
      <c r="AJ5" s="74"/>
      <c r="AK5" s="16"/>
      <c r="AL5" s="16"/>
      <c r="AM5" s="74"/>
      <c r="AN5" s="16"/>
      <c r="AO5" s="16"/>
      <c r="AP5" s="15"/>
      <c r="AQ5" s="74"/>
      <c r="AR5" s="74"/>
      <c r="AS5" s="15"/>
      <c r="AT5" s="16"/>
      <c r="AU5" s="15"/>
      <c r="AV5" s="16"/>
      <c r="AW5" s="74"/>
      <c r="AX5" s="15"/>
      <c r="AY5" s="16"/>
      <c r="AZ5" s="15"/>
      <c r="BA5" s="16"/>
      <c r="BB5" s="75"/>
      <c r="BC5" s="53">
        <v>3442.5589188639565</v>
      </c>
      <c r="BD5" s="54">
        <f>BC5/100*12</f>
        <v>413.10707026367476</v>
      </c>
      <c r="BE5" s="54">
        <f>BC5+BD5</f>
        <v>3855.6659891276313</v>
      </c>
      <c r="BF5" s="55">
        <v>3855.6659891276313</v>
      </c>
      <c r="BG5" s="54">
        <f>BF5/100*4</f>
        <v>154.22663956510524</v>
      </c>
      <c r="BH5" s="54">
        <f>BF5+BG5</f>
        <v>4009.8926286927367</v>
      </c>
      <c r="BI5" s="55">
        <v>4009.8926286927367</v>
      </c>
      <c r="BJ5" s="52">
        <f>BI5/100*5</f>
        <v>200.49463143463683</v>
      </c>
      <c r="BK5" s="54">
        <f>BI5+BJ5</f>
        <v>4210.3872601273733</v>
      </c>
      <c r="BL5" s="55">
        <v>4210.3872601273733</v>
      </c>
      <c r="BM5" s="54">
        <f>BL5/100*13</f>
        <v>547.35034381655851</v>
      </c>
      <c r="BN5" s="54">
        <f>BL5+BM5</f>
        <v>4757.7376039439314</v>
      </c>
      <c r="BO5" s="55">
        <v>4757.7376039439314</v>
      </c>
      <c r="BP5" s="54">
        <f>BO5/100*5</f>
        <v>237.88688019719658</v>
      </c>
      <c r="BQ5" s="54">
        <f>BO5+BP5</f>
        <v>4995.6244841411281</v>
      </c>
      <c r="BS5" s="5">
        <v>4995.6244841411281</v>
      </c>
      <c r="BT5" s="4">
        <f>BS5/100*15</f>
        <v>749.34367262116928</v>
      </c>
      <c r="BU5" s="4">
        <f>BS5+BT5</f>
        <v>5744.9681567622974</v>
      </c>
    </row>
    <row r="6" spans="1:73" ht="15.75" x14ac:dyDescent="0.25">
      <c r="A6" s="27" t="s">
        <v>5</v>
      </c>
      <c r="B6" s="19" t="s">
        <v>27</v>
      </c>
      <c r="C6" s="28">
        <f t="shared" ref="C6:C23" si="0">D6*$D$2</f>
        <v>195952.84572000001</v>
      </c>
      <c r="D6" s="16">
        <v>11508.36</v>
      </c>
      <c r="E6" s="73"/>
      <c r="F6" s="15"/>
      <c r="G6" s="16"/>
      <c r="H6" s="74"/>
      <c r="I6" s="74"/>
      <c r="J6" s="74"/>
      <c r="K6" s="16"/>
      <c r="L6" s="16"/>
      <c r="M6" s="15"/>
      <c r="N6" s="16"/>
      <c r="O6" s="74"/>
      <c r="P6" s="74"/>
      <c r="Q6" s="15"/>
      <c r="R6" s="16"/>
      <c r="S6" s="16"/>
      <c r="T6" s="16"/>
      <c r="U6" s="74"/>
      <c r="V6" s="15"/>
      <c r="W6" s="16"/>
      <c r="X6" s="74"/>
      <c r="Y6" s="15"/>
      <c r="Z6" s="16"/>
      <c r="AA6" s="74"/>
      <c r="AB6" s="16"/>
      <c r="AC6" s="16"/>
      <c r="AD6" s="16"/>
      <c r="AE6" s="16"/>
      <c r="AF6" s="74"/>
      <c r="AG6" s="16"/>
      <c r="AH6" s="16"/>
      <c r="AI6" s="16"/>
      <c r="AJ6" s="74"/>
      <c r="AK6" s="16"/>
      <c r="AL6" s="16"/>
      <c r="AM6" s="74"/>
      <c r="AN6" s="16"/>
      <c r="AO6" s="16"/>
      <c r="AP6" s="15"/>
      <c r="AQ6" s="74"/>
      <c r="AR6" s="74"/>
      <c r="AS6" s="15"/>
      <c r="AT6" s="16"/>
      <c r="AU6" s="15"/>
      <c r="AV6" s="16"/>
      <c r="AW6" s="74"/>
      <c r="AX6" s="15"/>
      <c r="AY6" s="16"/>
      <c r="AZ6" s="15"/>
      <c r="BA6" s="16"/>
      <c r="BB6" s="75"/>
      <c r="BC6" s="53">
        <v>4058.3011645144193</v>
      </c>
      <c r="BD6" s="54">
        <f t="shared" ref="BD6:BD40" si="1">BC6/100*12</f>
        <v>486.9961397417303</v>
      </c>
      <c r="BE6" s="54">
        <f t="shared" ref="BE6:BE40" si="2">BC6+BD6</f>
        <v>4545.2973042561498</v>
      </c>
      <c r="BF6" s="55">
        <v>4545.2973042561498</v>
      </c>
      <c r="BG6" s="54">
        <f t="shared" ref="BG6:BG40" si="3">BF6/100*4</f>
        <v>181.81189217024598</v>
      </c>
      <c r="BH6" s="54">
        <f t="shared" ref="BH6:BH40" si="4">BF6+BG6</f>
        <v>4727.109196426396</v>
      </c>
      <c r="BI6" s="55">
        <v>4727.109196426396</v>
      </c>
      <c r="BJ6" s="52">
        <f t="shared" ref="BJ6:BJ40" si="5">BI6/100*5</f>
        <v>236.35545982131981</v>
      </c>
      <c r="BK6" s="54">
        <f t="shared" ref="BK6:BK40" si="6">BI6+BJ6</f>
        <v>4963.4646562477155</v>
      </c>
      <c r="BL6" s="55">
        <v>4963.4646562477155</v>
      </c>
      <c r="BM6" s="54">
        <f t="shared" ref="BM6:BM40" si="7">BL6/100*13</f>
        <v>645.25040531220304</v>
      </c>
      <c r="BN6" s="54">
        <f t="shared" ref="BN6:BN40" si="8">BL6+BM6</f>
        <v>5608.7150615599185</v>
      </c>
      <c r="BO6" s="55">
        <v>5608.7150615599185</v>
      </c>
      <c r="BP6" s="54">
        <f t="shared" ref="BP6:BP40" si="9">BO6/100*5</f>
        <v>280.43575307799591</v>
      </c>
      <c r="BQ6" s="54">
        <f t="shared" ref="BQ6:BQ40" si="10">BO6+BP6</f>
        <v>5889.1508146379147</v>
      </c>
      <c r="BS6" s="5">
        <v>5889.1508146379147</v>
      </c>
      <c r="BT6" s="4">
        <f t="shared" ref="BT6:BT40" si="11">BS6/100*15</f>
        <v>883.3726221956872</v>
      </c>
      <c r="BU6" s="4">
        <f t="shared" ref="BU6:BU40" si="12">BS6+BT6</f>
        <v>6772.5234368336023</v>
      </c>
    </row>
    <row r="7" spans="1:73" ht="15.75" x14ac:dyDescent="0.25">
      <c r="A7" s="27" t="s">
        <v>6</v>
      </c>
      <c r="B7" s="18" t="s">
        <v>28</v>
      </c>
      <c r="C7" s="28">
        <f t="shared" si="0"/>
        <v>20541.202530000002</v>
      </c>
      <c r="D7" s="16">
        <v>1206.3900000000001</v>
      </c>
      <c r="E7" s="73"/>
      <c r="F7" s="15"/>
      <c r="G7" s="16"/>
      <c r="H7" s="74"/>
      <c r="I7" s="74"/>
      <c r="J7" s="74"/>
      <c r="K7" s="16"/>
      <c r="L7" s="16"/>
      <c r="M7" s="15"/>
      <c r="N7" s="16"/>
      <c r="O7" s="74"/>
      <c r="P7" s="74"/>
      <c r="Q7" s="15"/>
      <c r="R7" s="16"/>
      <c r="S7" s="16"/>
      <c r="T7" s="16"/>
      <c r="U7" s="74"/>
      <c r="V7" s="15"/>
      <c r="W7" s="16"/>
      <c r="X7" s="74"/>
      <c r="Y7" s="15"/>
      <c r="Z7" s="16"/>
      <c r="AA7" s="74"/>
      <c r="AB7" s="16"/>
      <c r="AC7" s="16"/>
      <c r="AD7" s="16"/>
      <c r="AE7" s="16"/>
      <c r="AF7" s="74"/>
      <c r="AG7" s="16"/>
      <c r="AH7" s="16"/>
      <c r="AI7" s="16"/>
      <c r="AJ7" s="74"/>
      <c r="AK7" s="16"/>
      <c r="AL7" s="16"/>
      <c r="AM7" s="74"/>
      <c r="AN7" s="16"/>
      <c r="AO7" s="16"/>
      <c r="AP7" s="15"/>
      <c r="AQ7" s="74"/>
      <c r="AR7" s="74"/>
      <c r="AS7" s="15"/>
      <c r="AT7" s="16"/>
      <c r="AU7" s="15"/>
      <c r="AV7" s="16"/>
      <c r="AW7" s="74"/>
      <c r="AX7" s="15"/>
      <c r="AY7" s="16"/>
      <c r="AZ7" s="15"/>
      <c r="BA7" s="16"/>
      <c r="BB7" s="75"/>
      <c r="BC7" s="53">
        <v>425.4219151766838</v>
      </c>
      <c r="BD7" s="54">
        <f t="shared" si="1"/>
        <v>51.050629821202058</v>
      </c>
      <c r="BE7" s="54">
        <f t="shared" si="2"/>
        <v>476.47254499788585</v>
      </c>
      <c r="BF7" s="55">
        <v>476.47254499788585</v>
      </c>
      <c r="BG7" s="54">
        <f t="shared" si="3"/>
        <v>19.058901799915432</v>
      </c>
      <c r="BH7" s="54">
        <f t="shared" si="4"/>
        <v>495.53144679780127</v>
      </c>
      <c r="BI7" s="55">
        <v>495.53144679780127</v>
      </c>
      <c r="BJ7" s="52">
        <f t="shared" si="5"/>
        <v>24.776572339890063</v>
      </c>
      <c r="BK7" s="54">
        <f t="shared" si="6"/>
        <v>520.3080191376913</v>
      </c>
      <c r="BL7" s="55">
        <v>520.3080191376913</v>
      </c>
      <c r="BM7" s="54">
        <f t="shared" si="7"/>
        <v>67.640042487899876</v>
      </c>
      <c r="BN7" s="54">
        <f t="shared" si="8"/>
        <v>587.94806162559121</v>
      </c>
      <c r="BO7" s="55">
        <v>587.94806162559121</v>
      </c>
      <c r="BP7" s="54">
        <f t="shared" si="9"/>
        <v>29.39740308127956</v>
      </c>
      <c r="BQ7" s="54">
        <f t="shared" si="10"/>
        <v>617.34546470687076</v>
      </c>
      <c r="BS7" s="5">
        <v>617.34546470687076</v>
      </c>
      <c r="BT7" s="4">
        <f t="shared" si="11"/>
        <v>92.601819706030611</v>
      </c>
      <c r="BU7" s="4">
        <f t="shared" si="12"/>
        <v>709.94728441290135</v>
      </c>
    </row>
    <row r="8" spans="1:73" ht="15.75" x14ac:dyDescent="0.25">
      <c r="A8" s="27" t="s">
        <v>7</v>
      </c>
      <c r="B8" s="19" t="s">
        <v>29</v>
      </c>
      <c r="C8" s="28">
        <f t="shared" si="0"/>
        <v>195952.84572000001</v>
      </c>
      <c r="D8" s="16">
        <v>11508.36</v>
      </c>
      <c r="E8" s="73"/>
      <c r="F8" s="15"/>
      <c r="G8" s="16"/>
      <c r="H8" s="74"/>
      <c r="I8" s="74"/>
      <c r="J8" s="74"/>
      <c r="K8" s="16"/>
      <c r="L8" s="16"/>
      <c r="M8" s="15"/>
      <c r="N8" s="16"/>
      <c r="O8" s="74"/>
      <c r="P8" s="74"/>
      <c r="Q8" s="15"/>
      <c r="R8" s="16"/>
      <c r="S8" s="16"/>
      <c r="T8" s="16"/>
      <c r="U8" s="74"/>
      <c r="V8" s="15"/>
      <c r="W8" s="16"/>
      <c r="X8" s="74"/>
      <c r="Y8" s="15"/>
      <c r="Z8" s="16"/>
      <c r="AA8" s="74"/>
      <c r="AB8" s="16"/>
      <c r="AC8" s="16"/>
      <c r="AD8" s="16"/>
      <c r="AE8" s="16"/>
      <c r="AF8" s="74"/>
      <c r="AG8" s="16"/>
      <c r="AH8" s="16"/>
      <c r="AI8" s="16"/>
      <c r="AJ8" s="74"/>
      <c r="AK8" s="16"/>
      <c r="AL8" s="16"/>
      <c r="AM8" s="74"/>
      <c r="AN8" s="16"/>
      <c r="AO8" s="16"/>
      <c r="AP8" s="15"/>
      <c r="AQ8" s="74"/>
      <c r="AR8" s="74"/>
      <c r="AS8" s="15"/>
      <c r="AT8" s="16"/>
      <c r="AU8" s="15"/>
      <c r="AV8" s="16"/>
      <c r="AW8" s="74"/>
      <c r="AX8" s="15"/>
      <c r="AY8" s="16"/>
      <c r="AZ8" s="15"/>
      <c r="BA8" s="16"/>
      <c r="BB8" s="75"/>
      <c r="BC8" s="53">
        <v>4058.3011645144193</v>
      </c>
      <c r="BD8" s="54">
        <f t="shared" si="1"/>
        <v>486.9961397417303</v>
      </c>
      <c r="BE8" s="54">
        <f t="shared" si="2"/>
        <v>4545.2973042561498</v>
      </c>
      <c r="BF8" s="55">
        <v>4545.2973042561498</v>
      </c>
      <c r="BG8" s="54">
        <f t="shared" si="3"/>
        <v>181.81189217024598</v>
      </c>
      <c r="BH8" s="54">
        <f t="shared" si="4"/>
        <v>4727.109196426396</v>
      </c>
      <c r="BI8" s="55">
        <v>4727.109196426396</v>
      </c>
      <c r="BJ8" s="52">
        <f t="shared" si="5"/>
        <v>236.35545982131981</v>
      </c>
      <c r="BK8" s="54">
        <f t="shared" si="6"/>
        <v>4963.4646562477155</v>
      </c>
      <c r="BL8" s="55">
        <v>4963.4646562477155</v>
      </c>
      <c r="BM8" s="54">
        <f t="shared" si="7"/>
        <v>645.25040531220304</v>
      </c>
      <c r="BN8" s="54">
        <f t="shared" si="8"/>
        <v>5608.7150615599185</v>
      </c>
      <c r="BO8" s="55">
        <v>5608.7150615599185</v>
      </c>
      <c r="BP8" s="54">
        <f t="shared" si="9"/>
        <v>280.43575307799591</v>
      </c>
      <c r="BQ8" s="54">
        <f t="shared" si="10"/>
        <v>5889.1508146379147</v>
      </c>
      <c r="BS8" s="5">
        <v>5889.1508146379147</v>
      </c>
      <c r="BT8" s="4">
        <f t="shared" si="11"/>
        <v>883.3726221956872</v>
      </c>
      <c r="BU8" s="4">
        <f t="shared" si="12"/>
        <v>6772.5234368336023</v>
      </c>
    </row>
    <row r="9" spans="1:73" ht="15.75" x14ac:dyDescent="0.25">
      <c r="A9" s="27" t="s">
        <v>8</v>
      </c>
      <c r="B9" s="19" t="s">
        <v>41</v>
      </c>
      <c r="C9" s="28">
        <f>C11+C13</f>
        <v>91158.471519999992</v>
      </c>
      <c r="D9" s="16"/>
      <c r="E9" s="73"/>
      <c r="F9" s="15"/>
      <c r="G9" s="16"/>
      <c r="H9" s="74"/>
      <c r="I9" s="74"/>
      <c r="J9" s="74"/>
      <c r="K9" s="16"/>
      <c r="L9" s="16"/>
      <c r="M9" s="15"/>
      <c r="N9" s="16"/>
      <c r="O9" s="74"/>
      <c r="P9" s="74"/>
      <c r="Q9" s="15"/>
      <c r="R9" s="16"/>
      <c r="S9" s="16"/>
      <c r="T9" s="16"/>
      <c r="U9" s="74"/>
      <c r="V9" s="15"/>
      <c r="W9" s="16"/>
      <c r="X9" s="74"/>
      <c r="Y9" s="15"/>
      <c r="Z9" s="16"/>
      <c r="AA9" s="74"/>
      <c r="AB9" s="16"/>
      <c r="AC9" s="16"/>
      <c r="AD9" s="16"/>
      <c r="AE9" s="16"/>
      <c r="AF9" s="74"/>
      <c r="AG9" s="16"/>
      <c r="AH9" s="16"/>
      <c r="AI9" s="16"/>
      <c r="AJ9" s="74"/>
      <c r="AK9" s="16"/>
      <c r="AL9" s="16"/>
      <c r="AM9" s="74"/>
      <c r="AN9" s="16"/>
      <c r="AO9" s="16"/>
      <c r="AP9" s="15"/>
      <c r="AQ9" s="74"/>
      <c r="AR9" s="74"/>
      <c r="AS9" s="15"/>
      <c r="AT9" s="16"/>
      <c r="AU9" s="15"/>
      <c r="AV9" s="16"/>
      <c r="AW9" s="74"/>
      <c r="AX9" s="15"/>
      <c r="AY9" s="16"/>
      <c r="AZ9" s="15"/>
      <c r="BA9" s="16"/>
      <c r="BB9" s="75"/>
      <c r="BC9" s="53">
        <v>1861.220878897992</v>
      </c>
      <c r="BD9" s="54">
        <f t="shared" si="1"/>
        <v>223.34650546775904</v>
      </c>
      <c r="BE9" s="54">
        <f t="shared" si="2"/>
        <v>2084.567384365751</v>
      </c>
      <c r="BF9" s="55">
        <v>2084.567384365751</v>
      </c>
      <c r="BG9" s="54">
        <f t="shared" si="3"/>
        <v>83.382695374630032</v>
      </c>
      <c r="BH9" s="54">
        <f t="shared" si="4"/>
        <v>2167.9500797403812</v>
      </c>
      <c r="BI9" s="55">
        <v>2167.9500797403812</v>
      </c>
      <c r="BJ9" s="52">
        <f t="shared" si="5"/>
        <v>108.39750398701906</v>
      </c>
      <c r="BK9" s="54">
        <f t="shared" si="6"/>
        <v>2276.3475837274004</v>
      </c>
      <c r="BL9" s="55">
        <v>2276.3475837274004</v>
      </c>
      <c r="BM9" s="54">
        <f t="shared" si="7"/>
        <v>295.92518588456204</v>
      </c>
      <c r="BN9" s="54">
        <f t="shared" si="8"/>
        <v>2572.2727696119623</v>
      </c>
      <c r="BO9" s="55">
        <v>2572.2727696119623</v>
      </c>
      <c r="BP9" s="54">
        <f t="shared" si="9"/>
        <v>128.61363848059813</v>
      </c>
      <c r="BQ9" s="54">
        <f t="shared" si="10"/>
        <v>2700.8864080925605</v>
      </c>
      <c r="BS9" s="5">
        <v>2700.8864080925605</v>
      </c>
      <c r="BT9" s="4">
        <f t="shared" si="11"/>
        <v>405.13296121388407</v>
      </c>
      <c r="BU9" s="4">
        <f t="shared" si="12"/>
        <v>3106.0193693064448</v>
      </c>
    </row>
    <row r="10" spans="1:73" ht="15.75" x14ac:dyDescent="0.25">
      <c r="A10" s="27" t="s">
        <v>9</v>
      </c>
      <c r="B10" s="19" t="s">
        <v>30</v>
      </c>
      <c r="C10" s="28">
        <f>C9</f>
        <v>91158.471519999992</v>
      </c>
      <c r="D10" s="16"/>
      <c r="E10" s="73"/>
      <c r="F10" s="15"/>
      <c r="G10" s="16"/>
      <c r="H10" s="74"/>
      <c r="I10" s="74"/>
      <c r="J10" s="74"/>
      <c r="K10" s="16"/>
      <c r="L10" s="16"/>
      <c r="M10" s="15"/>
      <c r="N10" s="16"/>
      <c r="O10" s="74"/>
      <c r="P10" s="74"/>
      <c r="Q10" s="15"/>
      <c r="R10" s="16"/>
      <c r="S10" s="16"/>
      <c r="T10" s="16"/>
      <c r="U10" s="74"/>
      <c r="V10" s="15"/>
      <c r="W10" s="16"/>
      <c r="X10" s="74"/>
      <c r="Y10" s="15"/>
      <c r="Z10" s="16"/>
      <c r="AA10" s="74"/>
      <c r="AB10" s="16"/>
      <c r="AC10" s="16"/>
      <c r="AD10" s="16"/>
      <c r="AE10" s="16"/>
      <c r="AF10" s="74"/>
      <c r="AG10" s="16"/>
      <c r="AH10" s="16"/>
      <c r="AI10" s="16"/>
      <c r="AJ10" s="74"/>
      <c r="AK10" s="16"/>
      <c r="AL10" s="16"/>
      <c r="AM10" s="74"/>
      <c r="AN10" s="16"/>
      <c r="AO10" s="16"/>
      <c r="AP10" s="15"/>
      <c r="AQ10" s="74"/>
      <c r="AR10" s="74"/>
      <c r="AS10" s="15"/>
      <c r="AT10" s="16"/>
      <c r="AU10" s="15"/>
      <c r="AV10" s="16"/>
      <c r="AW10" s="74"/>
      <c r="AX10" s="15"/>
      <c r="AY10" s="16"/>
      <c r="AZ10" s="15"/>
      <c r="BA10" s="16"/>
      <c r="BB10" s="75"/>
      <c r="BC10" s="53">
        <v>1861.220878897992</v>
      </c>
      <c r="BD10" s="54">
        <f t="shared" si="1"/>
        <v>223.34650546775904</v>
      </c>
      <c r="BE10" s="54">
        <f t="shared" si="2"/>
        <v>2084.567384365751</v>
      </c>
      <c r="BF10" s="55">
        <v>2084.567384365751</v>
      </c>
      <c r="BG10" s="54">
        <f t="shared" si="3"/>
        <v>83.382695374630032</v>
      </c>
      <c r="BH10" s="54">
        <f t="shared" si="4"/>
        <v>2167.9500797403812</v>
      </c>
      <c r="BI10" s="55">
        <v>2167.9500797403812</v>
      </c>
      <c r="BJ10" s="52">
        <f t="shared" si="5"/>
        <v>108.39750398701906</v>
      </c>
      <c r="BK10" s="54">
        <f t="shared" si="6"/>
        <v>2276.3475837274004</v>
      </c>
      <c r="BL10" s="55">
        <v>2276.3475837274004</v>
      </c>
      <c r="BM10" s="54">
        <f t="shared" si="7"/>
        <v>295.92518588456204</v>
      </c>
      <c r="BN10" s="54">
        <f t="shared" si="8"/>
        <v>2572.2727696119623</v>
      </c>
      <c r="BO10" s="55">
        <v>2572.2727696119623</v>
      </c>
      <c r="BP10" s="54">
        <f t="shared" si="9"/>
        <v>128.61363848059813</v>
      </c>
      <c r="BQ10" s="54">
        <f t="shared" si="10"/>
        <v>2700.8864080925605</v>
      </c>
      <c r="BS10" s="5">
        <v>2700.8864080925605</v>
      </c>
      <c r="BT10" s="4">
        <f t="shared" si="11"/>
        <v>405.13296121388407</v>
      </c>
      <c r="BU10" s="4">
        <f t="shared" si="12"/>
        <v>3106.0193693064448</v>
      </c>
    </row>
    <row r="11" spans="1:73" ht="15.75" x14ac:dyDescent="0.25">
      <c r="A11" s="27" t="s">
        <v>10</v>
      </c>
      <c r="B11" s="19" t="s">
        <v>31</v>
      </c>
      <c r="C11" s="28">
        <f t="shared" si="0"/>
        <v>37102.514080000001</v>
      </c>
      <c r="D11" s="16">
        <v>2179.04</v>
      </c>
      <c r="E11" s="58"/>
      <c r="F11" s="56"/>
      <c r="G11" s="57"/>
      <c r="H11" s="59"/>
      <c r="I11" s="59"/>
      <c r="J11" s="59"/>
      <c r="K11" s="57"/>
      <c r="L11" s="57"/>
      <c r="M11" s="56"/>
      <c r="N11" s="57"/>
      <c r="O11" s="59"/>
      <c r="P11" s="59"/>
      <c r="Q11" s="56"/>
      <c r="R11" s="57"/>
      <c r="S11" s="57"/>
      <c r="T11" s="57"/>
      <c r="U11" s="59"/>
      <c r="V11" s="56"/>
      <c r="W11" s="57"/>
      <c r="X11" s="59"/>
      <c r="Y11" s="56"/>
      <c r="Z11" s="57"/>
      <c r="AA11" s="59"/>
      <c r="AB11" s="57"/>
      <c r="AC11" s="57"/>
      <c r="AD11" s="57"/>
      <c r="AE11" s="57"/>
      <c r="AF11" s="59"/>
      <c r="AG11" s="57"/>
      <c r="AH11" s="57"/>
      <c r="AI11" s="57"/>
      <c r="AJ11" s="59"/>
      <c r="AK11" s="57"/>
      <c r="AL11" s="57"/>
      <c r="AM11" s="59"/>
      <c r="AN11" s="57"/>
      <c r="AO11" s="57"/>
      <c r="AP11" s="56"/>
      <c r="AQ11" s="59"/>
      <c r="AR11" s="59"/>
      <c r="AS11" s="56"/>
      <c r="AT11" s="57"/>
      <c r="AU11" s="56"/>
      <c r="AV11" s="57"/>
      <c r="AW11" s="59"/>
      <c r="AX11" s="56"/>
      <c r="AY11" s="57"/>
      <c r="AZ11" s="56"/>
      <c r="BA11" s="57"/>
      <c r="BB11" s="60"/>
      <c r="BC11" s="53">
        <v>741.68952316987634</v>
      </c>
      <c r="BD11" s="54">
        <f t="shared" si="1"/>
        <v>89.002742780385162</v>
      </c>
      <c r="BE11" s="54">
        <f t="shared" si="2"/>
        <v>830.69226595026146</v>
      </c>
      <c r="BF11" s="55">
        <v>830.69226595026146</v>
      </c>
      <c r="BG11" s="54">
        <f t="shared" si="3"/>
        <v>33.227690638010458</v>
      </c>
      <c r="BH11" s="54">
        <f t="shared" si="4"/>
        <v>863.91995658827193</v>
      </c>
      <c r="BI11" s="55">
        <v>863.91995658827193</v>
      </c>
      <c r="BJ11" s="52">
        <f t="shared" si="5"/>
        <v>43.195997829413599</v>
      </c>
      <c r="BK11" s="54">
        <f t="shared" si="6"/>
        <v>907.11595441768554</v>
      </c>
      <c r="BL11" s="55">
        <v>907.11595441768554</v>
      </c>
      <c r="BM11" s="54">
        <f t="shared" si="7"/>
        <v>117.92507407429913</v>
      </c>
      <c r="BN11" s="54">
        <f t="shared" si="8"/>
        <v>1025.0410284919847</v>
      </c>
      <c r="BO11" s="55">
        <v>1025.0410284919847</v>
      </c>
      <c r="BP11" s="54">
        <f t="shared" si="9"/>
        <v>51.25205142459923</v>
      </c>
      <c r="BQ11" s="54">
        <f t="shared" si="10"/>
        <v>1076.2930799165838</v>
      </c>
      <c r="BS11" s="5">
        <v>1076.2930799165838</v>
      </c>
      <c r="BT11" s="4">
        <f t="shared" si="11"/>
        <v>161.44396198748757</v>
      </c>
      <c r="BU11" s="4">
        <f t="shared" si="12"/>
        <v>1237.7370419040712</v>
      </c>
    </row>
    <row r="12" spans="1:73" ht="15.75" x14ac:dyDescent="0.25">
      <c r="A12" s="27" t="s">
        <v>11</v>
      </c>
      <c r="B12" s="19" t="s">
        <v>32</v>
      </c>
      <c r="C12" s="28">
        <f t="shared" si="0"/>
        <v>37102.514080000001</v>
      </c>
      <c r="D12" s="16">
        <v>2179.04</v>
      </c>
      <c r="E12" s="58"/>
      <c r="F12" s="56"/>
      <c r="G12" s="57"/>
      <c r="H12" s="59"/>
      <c r="I12" s="59"/>
      <c r="J12" s="59"/>
      <c r="K12" s="57"/>
      <c r="L12" s="57"/>
      <c r="M12" s="56"/>
      <c r="N12" s="57"/>
      <c r="O12" s="59"/>
      <c r="P12" s="59"/>
      <c r="Q12" s="56"/>
      <c r="R12" s="57"/>
      <c r="S12" s="57"/>
      <c r="T12" s="57"/>
      <c r="U12" s="59"/>
      <c r="V12" s="56"/>
      <c r="W12" s="57"/>
      <c r="X12" s="59"/>
      <c r="Y12" s="56"/>
      <c r="Z12" s="57"/>
      <c r="AA12" s="59"/>
      <c r="AB12" s="57"/>
      <c r="AC12" s="57"/>
      <c r="AD12" s="57"/>
      <c r="AE12" s="57"/>
      <c r="AF12" s="59"/>
      <c r="AG12" s="57"/>
      <c r="AH12" s="57"/>
      <c r="AI12" s="57"/>
      <c r="AJ12" s="59"/>
      <c r="AK12" s="57"/>
      <c r="AL12" s="57"/>
      <c r="AM12" s="59"/>
      <c r="AN12" s="57"/>
      <c r="AO12" s="57"/>
      <c r="AP12" s="56"/>
      <c r="AQ12" s="59"/>
      <c r="AR12" s="59"/>
      <c r="AS12" s="56"/>
      <c r="AT12" s="57"/>
      <c r="AU12" s="56"/>
      <c r="AV12" s="57"/>
      <c r="AW12" s="59"/>
      <c r="AX12" s="56"/>
      <c r="AY12" s="57"/>
      <c r="AZ12" s="56"/>
      <c r="BA12" s="57"/>
      <c r="BB12" s="60"/>
      <c r="BC12" s="53">
        <v>741.68952316987634</v>
      </c>
      <c r="BD12" s="54">
        <f t="shared" si="1"/>
        <v>89.002742780385162</v>
      </c>
      <c r="BE12" s="54">
        <f t="shared" si="2"/>
        <v>830.69226595026146</v>
      </c>
      <c r="BF12" s="55">
        <v>830.69226595026146</v>
      </c>
      <c r="BG12" s="54">
        <f t="shared" si="3"/>
        <v>33.227690638010458</v>
      </c>
      <c r="BH12" s="54">
        <f t="shared" si="4"/>
        <v>863.91995658827193</v>
      </c>
      <c r="BI12" s="55">
        <v>863.91995658827193</v>
      </c>
      <c r="BJ12" s="52">
        <f t="shared" si="5"/>
        <v>43.195997829413599</v>
      </c>
      <c r="BK12" s="54">
        <f t="shared" si="6"/>
        <v>907.11595441768554</v>
      </c>
      <c r="BL12" s="55">
        <v>907.11595441768554</v>
      </c>
      <c r="BM12" s="54">
        <f t="shared" si="7"/>
        <v>117.92507407429913</v>
      </c>
      <c r="BN12" s="54">
        <f t="shared" si="8"/>
        <v>1025.0410284919847</v>
      </c>
      <c r="BO12" s="55">
        <v>1025.0410284919847</v>
      </c>
      <c r="BP12" s="54">
        <f t="shared" si="9"/>
        <v>51.25205142459923</v>
      </c>
      <c r="BQ12" s="54">
        <f t="shared" si="10"/>
        <v>1076.2930799165838</v>
      </c>
      <c r="BS12" s="5">
        <v>1076.2930799165838</v>
      </c>
      <c r="BT12" s="4">
        <f t="shared" si="11"/>
        <v>161.44396198748757</v>
      </c>
      <c r="BU12" s="4">
        <f t="shared" si="12"/>
        <v>1237.7370419040712</v>
      </c>
    </row>
    <row r="13" spans="1:73" ht="15.75" x14ac:dyDescent="0.25">
      <c r="A13" s="27" t="s">
        <v>12</v>
      </c>
      <c r="B13" s="19" t="s">
        <v>33</v>
      </c>
      <c r="C13" s="28">
        <f t="shared" si="0"/>
        <v>54055.957439999998</v>
      </c>
      <c r="D13" s="16">
        <v>3174.72</v>
      </c>
      <c r="E13" s="58"/>
      <c r="F13" s="56"/>
      <c r="G13" s="57"/>
      <c r="H13" s="59"/>
      <c r="I13" s="59"/>
      <c r="J13" s="59"/>
      <c r="K13" s="57"/>
      <c r="L13" s="57"/>
      <c r="M13" s="56"/>
      <c r="N13" s="57"/>
      <c r="O13" s="59"/>
      <c r="P13" s="59"/>
      <c r="Q13" s="56"/>
      <c r="R13" s="57"/>
      <c r="S13" s="57"/>
      <c r="T13" s="57"/>
      <c r="U13" s="59"/>
      <c r="V13" s="56"/>
      <c r="W13" s="57"/>
      <c r="X13" s="59"/>
      <c r="Y13" s="56"/>
      <c r="Z13" s="57"/>
      <c r="AA13" s="59"/>
      <c r="AB13" s="57"/>
      <c r="AC13" s="57"/>
      <c r="AD13" s="57"/>
      <c r="AE13" s="57"/>
      <c r="AF13" s="59"/>
      <c r="AG13" s="57"/>
      <c r="AH13" s="57"/>
      <c r="AI13" s="57"/>
      <c r="AJ13" s="59"/>
      <c r="AK13" s="57"/>
      <c r="AL13" s="57"/>
      <c r="AM13" s="59"/>
      <c r="AN13" s="57"/>
      <c r="AO13" s="57"/>
      <c r="AP13" s="56"/>
      <c r="AQ13" s="59"/>
      <c r="AR13" s="59"/>
      <c r="AS13" s="56"/>
      <c r="AT13" s="57"/>
      <c r="AU13" s="56"/>
      <c r="AV13" s="57"/>
      <c r="AW13" s="59"/>
      <c r="AX13" s="56"/>
      <c r="AY13" s="57"/>
      <c r="AZ13" s="56"/>
      <c r="BA13" s="57"/>
      <c r="BB13" s="60"/>
      <c r="BC13" s="53">
        <v>1119.5313557281156</v>
      </c>
      <c r="BD13" s="54">
        <f t="shared" si="1"/>
        <v>134.3437626873739</v>
      </c>
      <c r="BE13" s="54">
        <f t="shared" si="2"/>
        <v>1253.8751184154894</v>
      </c>
      <c r="BF13" s="55">
        <v>1253.8751184154894</v>
      </c>
      <c r="BG13" s="54">
        <f t="shared" si="3"/>
        <v>50.155004736619574</v>
      </c>
      <c r="BH13" s="54">
        <f t="shared" si="4"/>
        <v>1304.0301231521089</v>
      </c>
      <c r="BI13" s="55">
        <v>1304.0301231521089</v>
      </c>
      <c r="BJ13" s="52">
        <f t="shared" si="5"/>
        <v>65.201506157605451</v>
      </c>
      <c r="BK13" s="54">
        <f t="shared" si="6"/>
        <v>1369.2316293097144</v>
      </c>
      <c r="BL13" s="55">
        <v>1369.2316293097144</v>
      </c>
      <c r="BM13" s="54">
        <f t="shared" si="7"/>
        <v>178.00011181026289</v>
      </c>
      <c r="BN13" s="54">
        <f t="shared" si="8"/>
        <v>1547.2317411199774</v>
      </c>
      <c r="BO13" s="55">
        <v>1547.2317411199774</v>
      </c>
      <c r="BP13" s="54">
        <f t="shared" si="9"/>
        <v>77.361587055998882</v>
      </c>
      <c r="BQ13" s="54">
        <f t="shared" si="10"/>
        <v>1624.5933281759762</v>
      </c>
      <c r="BS13" s="5">
        <v>1624.5933281759762</v>
      </c>
      <c r="BT13" s="4">
        <f t="shared" si="11"/>
        <v>243.68899922639642</v>
      </c>
      <c r="BU13" s="4">
        <f t="shared" si="12"/>
        <v>1868.2823274023726</v>
      </c>
    </row>
    <row r="14" spans="1:73" ht="15.75" x14ac:dyDescent="0.25">
      <c r="A14" s="27" t="s">
        <v>13</v>
      </c>
      <c r="B14" s="19" t="s">
        <v>34</v>
      </c>
      <c r="C14" s="28">
        <f t="shared" si="0"/>
        <v>228386.38613000003</v>
      </c>
      <c r="D14" s="16">
        <v>13413.19</v>
      </c>
      <c r="E14" s="58"/>
      <c r="F14" s="56"/>
      <c r="G14" s="57"/>
      <c r="H14" s="59"/>
      <c r="I14" s="59"/>
      <c r="J14" s="59"/>
      <c r="K14" s="57"/>
      <c r="L14" s="57"/>
      <c r="M14" s="56"/>
      <c r="N14" s="57"/>
      <c r="O14" s="59"/>
      <c r="P14" s="59"/>
      <c r="Q14" s="56"/>
      <c r="R14" s="57"/>
      <c r="S14" s="57"/>
      <c r="T14" s="57"/>
      <c r="U14" s="59"/>
      <c r="V14" s="56"/>
      <c r="W14" s="57"/>
      <c r="X14" s="59"/>
      <c r="Y14" s="56"/>
      <c r="Z14" s="57"/>
      <c r="AA14" s="59"/>
      <c r="AB14" s="57"/>
      <c r="AC14" s="57"/>
      <c r="AD14" s="57"/>
      <c r="AE14" s="57"/>
      <c r="AF14" s="59"/>
      <c r="AG14" s="57"/>
      <c r="AH14" s="57"/>
      <c r="AI14" s="57"/>
      <c r="AJ14" s="59"/>
      <c r="AK14" s="57"/>
      <c r="AL14" s="57"/>
      <c r="AM14" s="59"/>
      <c r="AN14" s="57"/>
      <c r="AO14" s="57"/>
      <c r="AP14" s="56"/>
      <c r="AQ14" s="59"/>
      <c r="AR14" s="59"/>
      <c r="AS14" s="56"/>
      <c r="AT14" s="57"/>
      <c r="AU14" s="56"/>
      <c r="AV14" s="57"/>
      <c r="AW14" s="59"/>
      <c r="AX14" s="56"/>
      <c r="AY14" s="57"/>
      <c r="AZ14" s="56"/>
      <c r="BA14" s="57"/>
      <c r="BB14" s="60"/>
      <c r="BC14" s="53">
        <v>4730.0199779512914</v>
      </c>
      <c r="BD14" s="54">
        <f t="shared" si="1"/>
        <v>567.60239735415496</v>
      </c>
      <c r="BE14" s="54">
        <f t="shared" si="2"/>
        <v>5297.6223753054464</v>
      </c>
      <c r="BF14" s="55">
        <v>5297.6223753054464</v>
      </c>
      <c r="BG14" s="54">
        <f t="shared" si="3"/>
        <v>211.90489501221785</v>
      </c>
      <c r="BH14" s="54">
        <f t="shared" si="4"/>
        <v>5509.5272703176643</v>
      </c>
      <c r="BI14" s="55">
        <v>5509.5272703176643</v>
      </c>
      <c r="BJ14" s="52">
        <f t="shared" si="5"/>
        <v>275.47636351588318</v>
      </c>
      <c r="BK14" s="54">
        <f t="shared" si="6"/>
        <v>5785.0036338335476</v>
      </c>
      <c r="BL14" s="55">
        <v>5785.0036338335476</v>
      </c>
      <c r="BM14" s="54">
        <f t="shared" si="7"/>
        <v>752.05047239836119</v>
      </c>
      <c r="BN14" s="54">
        <f t="shared" si="8"/>
        <v>6537.0541062319089</v>
      </c>
      <c r="BO14" s="55">
        <v>6537.0541062319089</v>
      </c>
      <c r="BP14" s="54">
        <f t="shared" si="9"/>
        <v>326.85270531159546</v>
      </c>
      <c r="BQ14" s="54">
        <f t="shared" si="10"/>
        <v>6863.9068115435048</v>
      </c>
      <c r="BS14" s="5">
        <v>6863.9068115435048</v>
      </c>
      <c r="BT14" s="4">
        <f t="shared" si="11"/>
        <v>1029.5860217315258</v>
      </c>
      <c r="BU14" s="4">
        <f t="shared" si="12"/>
        <v>7893.4928332750305</v>
      </c>
    </row>
    <row r="15" spans="1:73" ht="15.75" x14ac:dyDescent="0.25">
      <c r="A15" s="27" t="s">
        <v>14</v>
      </c>
      <c r="B15" s="19" t="s">
        <v>35</v>
      </c>
      <c r="C15" s="28">
        <f t="shared" si="0"/>
        <v>20541.202530000002</v>
      </c>
      <c r="D15" s="16">
        <v>1206.3900000000001</v>
      </c>
      <c r="E15" s="58"/>
      <c r="F15" s="56"/>
      <c r="G15" s="57"/>
      <c r="H15" s="59"/>
      <c r="I15" s="59"/>
      <c r="J15" s="59"/>
      <c r="K15" s="57"/>
      <c r="L15" s="57"/>
      <c r="M15" s="56"/>
      <c r="N15" s="57"/>
      <c r="O15" s="59"/>
      <c r="P15" s="59"/>
      <c r="Q15" s="56"/>
      <c r="R15" s="57"/>
      <c r="S15" s="57"/>
      <c r="T15" s="57"/>
      <c r="U15" s="59"/>
      <c r="V15" s="56"/>
      <c r="W15" s="57"/>
      <c r="X15" s="59"/>
      <c r="Y15" s="56"/>
      <c r="Z15" s="57"/>
      <c r="AA15" s="59"/>
      <c r="AB15" s="57"/>
      <c r="AC15" s="57"/>
      <c r="AD15" s="57"/>
      <c r="AE15" s="57"/>
      <c r="AF15" s="59"/>
      <c r="AG15" s="57"/>
      <c r="AH15" s="57"/>
      <c r="AI15" s="57"/>
      <c r="AJ15" s="59"/>
      <c r="AK15" s="57"/>
      <c r="AL15" s="57"/>
      <c r="AM15" s="59"/>
      <c r="AN15" s="57"/>
      <c r="AO15" s="57"/>
      <c r="AP15" s="56"/>
      <c r="AQ15" s="59"/>
      <c r="AR15" s="59"/>
      <c r="AS15" s="56"/>
      <c r="AT15" s="57"/>
      <c r="AU15" s="56"/>
      <c r="AV15" s="57"/>
      <c r="AW15" s="59"/>
      <c r="AX15" s="56"/>
      <c r="AY15" s="57"/>
      <c r="AZ15" s="56"/>
      <c r="BA15" s="57"/>
      <c r="BB15" s="60"/>
      <c r="BC15" s="53">
        <v>425.4219151766838</v>
      </c>
      <c r="BD15" s="54">
        <f t="shared" si="1"/>
        <v>51.050629821202058</v>
      </c>
      <c r="BE15" s="54">
        <f t="shared" si="2"/>
        <v>476.47254499788585</v>
      </c>
      <c r="BF15" s="55">
        <v>476.47254499788585</v>
      </c>
      <c r="BG15" s="54">
        <f t="shared" si="3"/>
        <v>19.058901799915432</v>
      </c>
      <c r="BH15" s="54">
        <f t="shared" si="4"/>
        <v>495.53144679780127</v>
      </c>
      <c r="BI15" s="55">
        <v>495.53144679780127</v>
      </c>
      <c r="BJ15" s="52">
        <f t="shared" si="5"/>
        <v>24.776572339890063</v>
      </c>
      <c r="BK15" s="54">
        <f t="shared" si="6"/>
        <v>520.3080191376913</v>
      </c>
      <c r="BL15" s="55">
        <v>520.3080191376913</v>
      </c>
      <c r="BM15" s="54">
        <f t="shared" si="7"/>
        <v>67.640042487899876</v>
      </c>
      <c r="BN15" s="54">
        <f t="shared" si="8"/>
        <v>587.94806162559121</v>
      </c>
      <c r="BO15" s="55">
        <v>587.94806162559121</v>
      </c>
      <c r="BP15" s="54">
        <f t="shared" si="9"/>
        <v>29.39740308127956</v>
      </c>
      <c r="BQ15" s="54">
        <f t="shared" si="10"/>
        <v>617.34546470687076</v>
      </c>
      <c r="BS15" s="5">
        <v>617.34546470687076</v>
      </c>
      <c r="BT15" s="4">
        <f t="shared" si="11"/>
        <v>92.601819706030611</v>
      </c>
      <c r="BU15" s="4">
        <f t="shared" si="12"/>
        <v>709.94728441290135</v>
      </c>
    </row>
    <row r="16" spans="1:73" ht="15.75" x14ac:dyDescent="0.25">
      <c r="A16" s="27" t="s">
        <v>15</v>
      </c>
      <c r="B16" s="19" t="s">
        <v>36</v>
      </c>
      <c r="C16" s="28">
        <f t="shared" si="0"/>
        <v>47380.011279999999</v>
      </c>
      <c r="D16" s="16">
        <v>2782.64</v>
      </c>
      <c r="E16" s="58"/>
      <c r="F16" s="56"/>
      <c r="G16" s="57"/>
      <c r="H16" s="59"/>
      <c r="I16" s="59"/>
      <c r="J16" s="59"/>
      <c r="K16" s="57"/>
      <c r="L16" s="57"/>
      <c r="M16" s="56"/>
      <c r="N16" s="57"/>
      <c r="O16" s="59"/>
      <c r="P16" s="59"/>
      <c r="Q16" s="56"/>
      <c r="R16" s="57"/>
      <c r="S16" s="57"/>
      <c r="T16" s="57"/>
      <c r="U16" s="59"/>
      <c r="V16" s="56"/>
      <c r="W16" s="57"/>
      <c r="X16" s="59"/>
      <c r="Y16" s="56"/>
      <c r="Z16" s="57"/>
      <c r="AA16" s="59"/>
      <c r="AB16" s="57"/>
      <c r="AC16" s="57"/>
      <c r="AD16" s="57"/>
      <c r="AE16" s="57"/>
      <c r="AF16" s="59"/>
      <c r="AG16" s="57"/>
      <c r="AH16" s="57"/>
      <c r="AI16" s="57"/>
      <c r="AJ16" s="59"/>
      <c r="AK16" s="57"/>
      <c r="AL16" s="57"/>
      <c r="AM16" s="59"/>
      <c r="AN16" s="57"/>
      <c r="AO16" s="57"/>
      <c r="AP16" s="56"/>
      <c r="AQ16" s="59"/>
      <c r="AR16" s="59"/>
      <c r="AS16" s="56"/>
      <c r="AT16" s="57"/>
      <c r="AU16" s="56"/>
      <c r="AV16" s="57"/>
      <c r="AW16" s="59"/>
      <c r="AX16" s="56"/>
      <c r="AY16" s="57"/>
      <c r="AZ16" s="56"/>
      <c r="BA16" s="57"/>
      <c r="BB16" s="60"/>
      <c r="BC16" s="53">
        <v>981.26923329569331</v>
      </c>
      <c r="BD16" s="54">
        <f t="shared" si="1"/>
        <v>117.75230799548319</v>
      </c>
      <c r="BE16" s="54">
        <f t="shared" si="2"/>
        <v>1099.0215412911766</v>
      </c>
      <c r="BF16" s="55">
        <v>1099.0215412911766</v>
      </c>
      <c r="BG16" s="54">
        <f t="shared" si="3"/>
        <v>43.960861651647065</v>
      </c>
      <c r="BH16" s="54">
        <f t="shared" si="4"/>
        <v>1142.9824029428237</v>
      </c>
      <c r="BI16" s="55">
        <v>1142.9824029428237</v>
      </c>
      <c r="BJ16" s="52">
        <f t="shared" si="5"/>
        <v>57.14912014714119</v>
      </c>
      <c r="BK16" s="54">
        <f t="shared" si="6"/>
        <v>1200.131523089965</v>
      </c>
      <c r="BL16" s="55">
        <v>1200.131523089965</v>
      </c>
      <c r="BM16" s="54">
        <f t="shared" si="7"/>
        <v>156.01709800169544</v>
      </c>
      <c r="BN16" s="54">
        <f t="shared" si="8"/>
        <v>1356.1486210916605</v>
      </c>
      <c r="BO16" s="55">
        <v>1356.1486210916605</v>
      </c>
      <c r="BP16" s="54">
        <f t="shared" si="9"/>
        <v>67.80743105458302</v>
      </c>
      <c r="BQ16" s="54">
        <f t="shared" si="10"/>
        <v>1423.9560521462436</v>
      </c>
      <c r="BS16" s="5">
        <v>1423.9560521462436</v>
      </c>
      <c r="BT16" s="4">
        <f t="shared" si="11"/>
        <v>213.59340782193652</v>
      </c>
      <c r="BU16" s="4">
        <f t="shared" si="12"/>
        <v>1637.5494599681801</v>
      </c>
    </row>
    <row r="17" spans="1:74" ht="15.75" x14ac:dyDescent="0.25">
      <c r="A17" s="27" t="s">
        <v>16</v>
      </c>
      <c r="B17" s="19" t="s">
        <v>37</v>
      </c>
      <c r="C17" s="28">
        <f t="shared" si="0"/>
        <v>31922.2196</v>
      </c>
      <c r="D17" s="16">
        <v>1874.8</v>
      </c>
      <c r="E17" s="58"/>
      <c r="F17" s="56"/>
      <c r="G17" s="57"/>
      <c r="H17" s="59"/>
      <c r="I17" s="59"/>
      <c r="J17" s="59"/>
      <c r="K17" s="57"/>
      <c r="L17" s="57"/>
      <c r="M17" s="56"/>
      <c r="N17" s="57"/>
      <c r="O17" s="59"/>
      <c r="P17" s="59"/>
      <c r="Q17" s="56"/>
      <c r="R17" s="57"/>
      <c r="S17" s="57"/>
      <c r="T17" s="57"/>
      <c r="U17" s="59"/>
      <c r="V17" s="56"/>
      <c r="W17" s="57"/>
      <c r="X17" s="59"/>
      <c r="Y17" s="56"/>
      <c r="Z17" s="57"/>
      <c r="AA17" s="59"/>
      <c r="AB17" s="57"/>
      <c r="AC17" s="57"/>
      <c r="AD17" s="57"/>
      <c r="AE17" s="57"/>
      <c r="AF17" s="59"/>
      <c r="AG17" s="57"/>
      <c r="AH17" s="57"/>
      <c r="AI17" s="57"/>
      <c r="AJ17" s="59"/>
      <c r="AK17" s="57"/>
      <c r="AL17" s="57"/>
      <c r="AM17" s="59"/>
      <c r="AN17" s="57"/>
      <c r="AO17" s="57"/>
      <c r="AP17" s="56"/>
      <c r="AQ17" s="59"/>
      <c r="AR17" s="59"/>
      <c r="AS17" s="56"/>
      <c r="AT17" s="57"/>
      <c r="AU17" s="56"/>
      <c r="AV17" s="57"/>
      <c r="AW17" s="59"/>
      <c r="AX17" s="56"/>
      <c r="AY17" s="57"/>
      <c r="AZ17" s="56"/>
      <c r="BA17" s="57"/>
      <c r="BB17" s="60"/>
      <c r="BC17" s="53">
        <v>638.13287276502626</v>
      </c>
      <c r="BD17" s="54">
        <f t="shared" si="1"/>
        <v>76.575944731803148</v>
      </c>
      <c r="BE17" s="54">
        <f t="shared" si="2"/>
        <v>714.7088174968294</v>
      </c>
      <c r="BF17" s="55">
        <v>714.7088174968294</v>
      </c>
      <c r="BG17" s="54">
        <f t="shared" si="3"/>
        <v>28.588352699873177</v>
      </c>
      <c r="BH17" s="54">
        <f t="shared" si="4"/>
        <v>743.29717019670261</v>
      </c>
      <c r="BI17" s="55">
        <v>743.29717019670261</v>
      </c>
      <c r="BJ17" s="52">
        <f t="shared" si="5"/>
        <v>37.164858509835128</v>
      </c>
      <c r="BK17" s="54">
        <f t="shared" si="6"/>
        <v>780.46202870653769</v>
      </c>
      <c r="BL17" s="55">
        <v>780.46202870653769</v>
      </c>
      <c r="BM17" s="54">
        <f t="shared" si="7"/>
        <v>101.4600637318499</v>
      </c>
      <c r="BN17" s="54">
        <f t="shared" si="8"/>
        <v>881.92209243838761</v>
      </c>
      <c r="BO17" s="55">
        <v>881.92209243838761</v>
      </c>
      <c r="BP17" s="54">
        <f t="shared" si="9"/>
        <v>44.09610462191938</v>
      </c>
      <c r="BQ17" s="54">
        <f t="shared" si="10"/>
        <v>926.01819706030699</v>
      </c>
      <c r="BS17" s="5">
        <v>926.01819706030699</v>
      </c>
      <c r="BT17" s="4">
        <f t="shared" si="11"/>
        <v>138.90272955904604</v>
      </c>
      <c r="BU17" s="4">
        <f t="shared" si="12"/>
        <v>1064.9209266193529</v>
      </c>
    </row>
    <row r="18" spans="1:74" ht="15.75" x14ac:dyDescent="0.25">
      <c r="A18" s="27">
        <v>100</v>
      </c>
      <c r="B18" s="19" t="s">
        <v>38</v>
      </c>
      <c r="C18" s="28">
        <f t="shared" si="0"/>
        <v>25540.5</v>
      </c>
      <c r="D18" s="16">
        <v>1500</v>
      </c>
      <c r="E18" s="58"/>
      <c r="F18" s="56"/>
      <c r="G18" s="57"/>
      <c r="H18" s="59"/>
      <c r="I18" s="59"/>
      <c r="J18" s="59"/>
      <c r="K18" s="57"/>
      <c r="L18" s="57"/>
      <c r="M18" s="56"/>
      <c r="N18" s="57"/>
      <c r="O18" s="59"/>
      <c r="P18" s="59"/>
      <c r="Q18" s="56"/>
      <c r="R18" s="57"/>
      <c r="S18" s="57"/>
      <c r="T18" s="57"/>
      <c r="U18" s="59"/>
      <c r="V18" s="56"/>
      <c r="W18" s="57"/>
      <c r="X18" s="59"/>
      <c r="Y18" s="56"/>
      <c r="Z18" s="57"/>
      <c r="AA18" s="59"/>
      <c r="AB18" s="57"/>
      <c r="AC18" s="57"/>
      <c r="AD18" s="57"/>
      <c r="AE18" s="57"/>
      <c r="AF18" s="59"/>
      <c r="AG18" s="57"/>
      <c r="AH18" s="57"/>
      <c r="AI18" s="57"/>
      <c r="AJ18" s="59"/>
      <c r="AK18" s="57"/>
      <c r="AL18" s="57"/>
      <c r="AM18" s="59"/>
      <c r="AN18" s="57"/>
      <c r="AO18" s="57"/>
      <c r="AP18" s="56"/>
      <c r="AQ18" s="59"/>
      <c r="AR18" s="59"/>
      <c r="AS18" s="56"/>
      <c r="AT18" s="57"/>
      <c r="AU18" s="56"/>
      <c r="AV18" s="57"/>
      <c r="AW18" s="59"/>
      <c r="AX18" s="56"/>
      <c r="AY18" s="57"/>
      <c r="AZ18" s="56"/>
      <c r="BA18" s="57"/>
      <c r="BB18" s="60"/>
      <c r="BC18" s="53">
        <v>343.13636053066739</v>
      </c>
      <c r="BD18" s="54">
        <f t="shared" si="1"/>
        <v>41.176363263680088</v>
      </c>
      <c r="BE18" s="54">
        <f t="shared" si="2"/>
        <v>384.31272379434745</v>
      </c>
      <c r="BF18" s="55">
        <v>384.31272379434745</v>
      </c>
      <c r="BG18" s="54">
        <f t="shared" si="3"/>
        <v>15.372508951773899</v>
      </c>
      <c r="BH18" s="54">
        <f t="shared" si="4"/>
        <v>399.68523274612136</v>
      </c>
      <c r="BI18" s="55">
        <v>399.68523274612136</v>
      </c>
      <c r="BJ18" s="52">
        <f t="shared" si="5"/>
        <v>19.984261637306069</v>
      </c>
      <c r="BK18" s="54">
        <f t="shared" si="6"/>
        <v>419.66949438342743</v>
      </c>
      <c r="BL18" s="55">
        <v>419.66949438342743</v>
      </c>
      <c r="BM18" s="54">
        <f t="shared" si="7"/>
        <v>54.557034269845573</v>
      </c>
      <c r="BN18" s="54">
        <f t="shared" si="8"/>
        <v>474.22652865327302</v>
      </c>
      <c r="BO18" s="55">
        <v>474.22652865327302</v>
      </c>
      <c r="BP18" s="54">
        <f t="shared" si="9"/>
        <v>23.711326432663654</v>
      </c>
      <c r="BQ18" s="54">
        <f t="shared" si="10"/>
        <v>497.93785508593669</v>
      </c>
      <c r="BS18" s="5">
        <v>497.93785508593669</v>
      </c>
      <c r="BT18" s="4">
        <f t="shared" si="11"/>
        <v>74.690678262890501</v>
      </c>
      <c r="BU18" s="4">
        <f t="shared" si="12"/>
        <v>572.6285333488272</v>
      </c>
    </row>
    <row r="19" spans="1:74" ht="15.75" x14ac:dyDescent="0.25">
      <c r="A19" s="27" t="s">
        <v>17</v>
      </c>
      <c r="B19" s="18" t="s">
        <v>39</v>
      </c>
      <c r="C19" s="28">
        <f t="shared" si="0"/>
        <v>116355.36666</v>
      </c>
      <c r="D19" s="16">
        <v>6833.58</v>
      </c>
      <c r="E19" s="58"/>
      <c r="F19" s="56"/>
      <c r="G19" s="57"/>
      <c r="H19" s="59"/>
      <c r="I19" s="59"/>
      <c r="J19" s="59"/>
      <c r="K19" s="57"/>
      <c r="L19" s="57"/>
      <c r="M19" s="56"/>
      <c r="N19" s="57"/>
      <c r="O19" s="59"/>
      <c r="P19" s="59"/>
      <c r="Q19" s="56"/>
      <c r="R19" s="57"/>
      <c r="S19" s="57"/>
      <c r="T19" s="57"/>
      <c r="U19" s="59"/>
      <c r="V19" s="56"/>
      <c r="W19" s="57"/>
      <c r="X19" s="59"/>
      <c r="Y19" s="56"/>
      <c r="Z19" s="57"/>
      <c r="AA19" s="59"/>
      <c r="AB19" s="57"/>
      <c r="AC19" s="57"/>
      <c r="AD19" s="57"/>
      <c r="AE19" s="57"/>
      <c r="AF19" s="59"/>
      <c r="AG19" s="57"/>
      <c r="AH19" s="57"/>
      <c r="AI19" s="57"/>
      <c r="AJ19" s="59"/>
      <c r="AK19" s="57"/>
      <c r="AL19" s="57"/>
      <c r="AM19" s="59"/>
      <c r="AN19" s="57"/>
      <c r="AO19" s="57"/>
      <c r="AP19" s="56"/>
      <c r="AQ19" s="59"/>
      <c r="AR19" s="59"/>
      <c r="AS19" s="56"/>
      <c r="AT19" s="57"/>
      <c r="AU19" s="56"/>
      <c r="AV19" s="57"/>
      <c r="AW19" s="59"/>
      <c r="AX19" s="56"/>
      <c r="AY19" s="57"/>
      <c r="AZ19" s="56"/>
      <c r="BA19" s="57"/>
      <c r="BB19" s="60"/>
      <c r="BC19" s="53">
        <v>2409.7912432047683</v>
      </c>
      <c r="BD19" s="54">
        <f t="shared" si="1"/>
        <v>289.1749491845722</v>
      </c>
      <c r="BE19" s="54">
        <f t="shared" si="2"/>
        <v>2698.9661923893404</v>
      </c>
      <c r="BF19" s="55">
        <v>2698.9661923893404</v>
      </c>
      <c r="BG19" s="54">
        <f t="shared" si="3"/>
        <v>107.95864769557362</v>
      </c>
      <c r="BH19" s="54">
        <f t="shared" si="4"/>
        <v>2806.9248400849142</v>
      </c>
      <c r="BI19" s="55">
        <v>2806.9248400849142</v>
      </c>
      <c r="BJ19" s="52">
        <f t="shared" si="5"/>
        <v>140.34624200424571</v>
      </c>
      <c r="BK19" s="54">
        <f t="shared" si="6"/>
        <v>2947.2710820891598</v>
      </c>
      <c r="BL19" s="55">
        <v>2947.2710820891598</v>
      </c>
      <c r="BM19" s="54">
        <f t="shared" si="7"/>
        <v>383.14524067159078</v>
      </c>
      <c r="BN19" s="54">
        <f t="shared" si="8"/>
        <v>3330.4163227607505</v>
      </c>
      <c r="BO19" s="55">
        <v>3330.4163227607505</v>
      </c>
      <c r="BP19" s="54">
        <f t="shared" si="9"/>
        <v>166.5208161380375</v>
      </c>
      <c r="BQ19" s="54">
        <f t="shared" si="10"/>
        <v>3496.9371388987879</v>
      </c>
      <c r="BS19" s="5">
        <v>3496.9371388987879</v>
      </c>
      <c r="BT19" s="4">
        <f t="shared" si="11"/>
        <v>524.54057083481825</v>
      </c>
      <c r="BU19" s="4">
        <f t="shared" si="12"/>
        <v>4021.4777097336064</v>
      </c>
    </row>
    <row r="20" spans="1:74" ht="15.75" x14ac:dyDescent="0.25">
      <c r="A20" s="27" t="s">
        <v>18</v>
      </c>
      <c r="B20" s="18" t="s">
        <v>40</v>
      </c>
      <c r="C20" s="28">
        <f t="shared" si="0"/>
        <v>94733.119900000005</v>
      </c>
      <c r="D20" s="16">
        <v>5563.7</v>
      </c>
      <c r="E20" s="58"/>
      <c r="F20" s="56"/>
      <c r="G20" s="57"/>
      <c r="H20" s="59"/>
      <c r="I20" s="59"/>
      <c r="J20" s="59"/>
      <c r="K20" s="57"/>
      <c r="L20" s="57"/>
      <c r="M20" s="56"/>
      <c r="N20" s="57"/>
      <c r="O20" s="59"/>
      <c r="P20" s="59"/>
      <c r="Q20" s="56"/>
      <c r="R20" s="57"/>
      <c r="S20" s="57"/>
      <c r="T20" s="57"/>
      <c r="U20" s="59"/>
      <c r="V20" s="56"/>
      <c r="W20" s="57"/>
      <c r="X20" s="59"/>
      <c r="Y20" s="56"/>
      <c r="Z20" s="57"/>
      <c r="AA20" s="59"/>
      <c r="AB20" s="57"/>
      <c r="AC20" s="57"/>
      <c r="AD20" s="57"/>
      <c r="AE20" s="57"/>
      <c r="AF20" s="59"/>
      <c r="AG20" s="57"/>
      <c r="AH20" s="57"/>
      <c r="AI20" s="57"/>
      <c r="AJ20" s="59"/>
      <c r="AK20" s="57"/>
      <c r="AL20" s="57"/>
      <c r="AM20" s="59"/>
      <c r="AN20" s="57"/>
      <c r="AO20" s="57"/>
      <c r="AP20" s="56"/>
      <c r="AQ20" s="59"/>
      <c r="AR20" s="59"/>
      <c r="AS20" s="56"/>
      <c r="AT20" s="57"/>
      <c r="AU20" s="56"/>
      <c r="AV20" s="57"/>
      <c r="AW20" s="59"/>
      <c r="AX20" s="56"/>
      <c r="AY20" s="57"/>
      <c r="AZ20" s="56"/>
      <c r="BA20" s="57"/>
      <c r="BB20" s="60"/>
      <c r="BC20" s="53">
        <v>1961.978700913523</v>
      </c>
      <c r="BD20" s="54">
        <f t="shared" si="1"/>
        <v>235.43744410962276</v>
      </c>
      <c r="BE20" s="54">
        <f t="shared" si="2"/>
        <v>2197.4161450231459</v>
      </c>
      <c r="BF20" s="55">
        <v>2197.4161450231459</v>
      </c>
      <c r="BG20" s="54">
        <f t="shared" si="3"/>
        <v>87.896645800925839</v>
      </c>
      <c r="BH20" s="54">
        <f t="shared" si="4"/>
        <v>2285.3127908240717</v>
      </c>
      <c r="BI20" s="55">
        <v>2285.3127908240717</v>
      </c>
      <c r="BJ20" s="52">
        <f t="shared" si="5"/>
        <v>114.2656395412036</v>
      </c>
      <c r="BK20" s="54">
        <f t="shared" si="6"/>
        <v>2399.5784303652754</v>
      </c>
      <c r="BL20" s="55">
        <v>2399.5784303652754</v>
      </c>
      <c r="BM20" s="54">
        <f t="shared" si="7"/>
        <v>311.94519594748579</v>
      </c>
      <c r="BN20" s="54">
        <f t="shared" si="8"/>
        <v>2711.5236263127613</v>
      </c>
      <c r="BO20" s="55">
        <v>2711.5236263127613</v>
      </c>
      <c r="BP20" s="54">
        <f t="shared" si="9"/>
        <v>135.57618131563805</v>
      </c>
      <c r="BQ20" s="54">
        <f t="shared" si="10"/>
        <v>2847.0998076283995</v>
      </c>
      <c r="BS20" s="5">
        <v>2847.0998076283995</v>
      </c>
      <c r="BT20" s="4">
        <f t="shared" si="11"/>
        <v>427.06497114425991</v>
      </c>
      <c r="BU20" s="4">
        <f t="shared" si="12"/>
        <v>3274.1647787726592</v>
      </c>
    </row>
    <row r="21" spans="1:74" ht="15.75" x14ac:dyDescent="0.25">
      <c r="A21" s="27">
        <v>110</v>
      </c>
      <c r="B21" s="21" t="s">
        <v>48</v>
      </c>
      <c r="C21" s="77">
        <f>C22</f>
        <v>111629.012</v>
      </c>
      <c r="D21" s="16">
        <v>6010.9290000000001</v>
      </c>
      <c r="E21" s="58"/>
      <c r="F21" s="56"/>
      <c r="G21" s="57"/>
      <c r="H21" s="61"/>
      <c r="I21" s="61"/>
      <c r="J21" s="61"/>
      <c r="K21" s="57"/>
      <c r="L21" s="57"/>
      <c r="M21" s="56"/>
      <c r="N21" s="57"/>
      <c r="O21" s="61"/>
      <c r="P21" s="61"/>
      <c r="Q21" s="56"/>
      <c r="R21" s="57"/>
      <c r="S21" s="57"/>
      <c r="T21" s="57"/>
      <c r="U21" s="61"/>
      <c r="V21" s="56"/>
      <c r="W21" s="57"/>
      <c r="X21" s="61"/>
      <c r="Y21" s="56"/>
      <c r="Z21" s="57"/>
      <c r="AA21" s="61"/>
      <c r="AB21" s="57"/>
      <c r="AC21" s="57"/>
      <c r="AD21" s="57"/>
      <c r="AE21" s="57"/>
      <c r="AF21" s="62"/>
      <c r="AG21" s="57"/>
      <c r="AH21" s="57"/>
      <c r="AI21" s="57"/>
      <c r="AJ21" s="61"/>
      <c r="AK21" s="57"/>
      <c r="AL21" s="57"/>
      <c r="AM21" s="61"/>
      <c r="AN21" s="57"/>
      <c r="AO21" s="57"/>
      <c r="AP21" s="56"/>
      <c r="AQ21" s="61"/>
      <c r="AR21" s="61"/>
      <c r="AS21" s="56"/>
      <c r="AT21" s="57"/>
      <c r="AU21" s="56"/>
      <c r="AV21" s="57"/>
      <c r="AW21" s="61"/>
      <c r="AX21" s="56"/>
      <c r="AY21" s="57"/>
      <c r="AZ21" s="56"/>
      <c r="BA21" s="57"/>
      <c r="BB21" s="63"/>
      <c r="BC21" s="64">
        <v>439.59700000000004</v>
      </c>
      <c r="BD21" s="54">
        <f>BC21/100*12</f>
        <v>52.751640000000002</v>
      </c>
      <c r="BE21" s="54">
        <f>BC21+BD21</f>
        <v>492.34864000000005</v>
      </c>
      <c r="BF21" s="65">
        <v>492.34864000000005</v>
      </c>
      <c r="BG21" s="54">
        <f>BF21/100*4</f>
        <v>19.693945600000003</v>
      </c>
      <c r="BH21" s="54">
        <f>BF21+BG21</f>
        <v>512.04258560000005</v>
      </c>
      <c r="BI21" s="65">
        <v>619.52</v>
      </c>
      <c r="BJ21" s="52">
        <f t="shared" si="5"/>
        <v>30.975999999999999</v>
      </c>
      <c r="BK21" s="54">
        <f t="shared" si="6"/>
        <v>650.49599999999998</v>
      </c>
      <c r="BL21" s="65">
        <v>650.49599999999998</v>
      </c>
      <c r="BM21" s="54">
        <f t="shared" si="7"/>
        <v>84.564479999999989</v>
      </c>
      <c r="BN21" s="54">
        <f t="shared" si="8"/>
        <v>735.06047999999998</v>
      </c>
      <c r="BO21" s="65">
        <v>735.06047999999998</v>
      </c>
      <c r="BP21" s="54">
        <f t="shared" si="9"/>
        <v>36.753024000000003</v>
      </c>
      <c r="BQ21" s="54">
        <f t="shared" si="10"/>
        <v>771.81350399999997</v>
      </c>
      <c r="BS21" s="7">
        <v>771.81350399999997</v>
      </c>
      <c r="BT21" s="4">
        <f t="shared" si="11"/>
        <v>115.77202560000001</v>
      </c>
      <c r="BU21" s="4">
        <f t="shared" si="12"/>
        <v>887.58552959999997</v>
      </c>
    </row>
    <row r="22" spans="1:74" ht="15.75" x14ac:dyDescent="0.25">
      <c r="A22" s="27" t="s">
        <v>19</v>
      </c>
      <c r="B22" s="19" t="s">
        <v>49</v>
      </c>
      <c r="C22" s="28">
        <f t="shared" si="0"/>
        <v>111629.012</v>
      </c>
      <c r="D22" s="16">
        <v>6556</v>
      </c>
      <c r="E22" s="58"/>
      <c r="F22" s="56"/>
      <c r="G22" s="57"/>
      <c r="H22" s="59"/>
      <c r="I22" s="59"/>
      <c r="J22" s="59"/>
      <c r="K22" s="57"/>
      <c r="L22" s="57"/>
      <c r="M22" s="56"/>
      <c r="N22" s="57"/>
      <c r="O22" s="59"/>
      <c r="P22" s="59"/>
      <c r="Q22" s="56"/>
      <c r="R22" s="57"/>
      <c r="S22" s="57"/>
      <c r="T22" s="57"/>
      <c r="U22" s="59"/>
      <c r="V22" s="56"/>
      <c r="W22" s="57"/>
      <c r="X22" s="59"/>
      <c r="Y22" s="56"/>
      <c r="Z22" s="57"/>
      <c r="AA22" s="59"/>
      <c r="AB22" s="57"/>
      <c r="AC22" s="57"/>
      <c r="AD22" s="57"/>
      <c r="AE22" s="57"/>
      <c r="AF22" s="59"/>
      <c r="AG22" s="57"/>
      <c r="AH22" s="57"/>
      <c r="AI22" s="57"/>
      <c r="AJ22" s="59"/>
      <c r="AK22" s="57"/>
      <c r="AL22" s="57"/>
      <c r="AM22" s="59"/>
      <c r="AN22" s="57"/>
      <c r="AO22" s="57"/>
      <c r="AP22" s="56"/>
      <c r="AQ22" s="59"/>
      <c r="AR22" s="59"/>
      <c r="AS22" s="56"/>
      <c r="AT22" s="57"/>
      <c r="AU22" s="56"/>
      <c r="AV22" s="57"/>
      <c r="AW22" s="59"/>
      <c r="AX22" s="56"/>
      <c r="AY22" s="57"/>
      <c r="AZ22" s="56"/>
      <c r="BA22" s="57"/>
      <c r="BB22" s="60"/>
      <c r="BC22" s="53">
        <v>1961.978700913523</v>
      </c>
      <c r="BD22" s="54">
        <f t="shared" si="1"/>
        <v>235.43744410962276</v>
      </c>
      <c r="BE22" s="54">
        <f t="shared" si="2"/>
        <v>2197.4161450231459</v>
      </c>
      <c r="BF22" s="55">
        <v>2197.4161450231459</v>
      </c>
      <c r="BG22" s="54">
        <f t="shared" si="3"/>
        <v>87.896645800925839</v>
      </c>
      <c r="BH22" s="54">
        <f t="shared" si="4"/>
        <v>2285.3127908240717</v>
      </c>
      <c r="BI22" s="55">
        <v>2285.3127908240717</v>
      </c>
      <c r="BJ22" s="52">
        <f t="shared" si="5"/>
        <v>114.2656395412036</v>
      </c>
      <c r="BK22" s="54">
        <f t="shared" si="6"/>
        <v>2399.5784303652754</v>
      </c>
      <c r="BL22" s="55">
        <v>2399.5784303652754</v>
      </c>
      <c r="BM22" s="54">
        <f t="shared" si="7"/>
        <v>311.94519594748579</v>
      </c>
      <c r="BN22" s="54">
        <f t="shared" si="8"/>
        <v>2711.5236263127613</v>
      </c>
      <c r="BO22" s="55">
        <v>2711.5236263127613</v>
      </c>
      <c r="BP22" s="54">
        <f t="shared" si="9"/>
        <v>135.57618131563805</v>
      </c>
      <c r="BQ22" s="54">
        <f t="shared" si="10"/>
        <v>2847.0998076283995</v>
      </c>
      <c r="BS22" s="5">
        <v>2847.0998076283995</v>
      </c>
      <c r="BT22" s="4">
        <f t="shared" si="11"/>
        <v>427.06497114425991</v>
      </c>
      <c r="BU22" s="4">
        <f t="shared" si="12"/>
        <v>3274.1647787726592</v>
      </c>
    </row>
    <row r="23" spans="1:74" ht="15.75" x14ac:dyDescent="0.25">
      <c r="A23" s="27" t="s">
        <v>20</v>
      </c>
      <c r="B23" s="18" t="s">
        <v>23</v>
      </c>
      <c r="C23" s="28">
        <f t="shared" si="0"/>
        <v>102841.37729999999</v>
      </c>
      <c r="D23" s="16">
        <v>6039.9</v>
      </c>
      <c r="E23" s="58"/>
      <c r="F23" s="56"/>
      <c r="G23" s="57"/>
      <c r="H23" s="59"/>
      <c r="I23" s="59"/>
      <c r="J23" s="59"/>
      <c r="K23" s="57"/>
      <c r="L23" s="57"/>
      <c r="M23" s="56"/>
      <c r="N23" s="57"/>
      <c r="O23" s="59"/>
      <c r="P23" s="59"/>
      <c r="Q23" s="56"/>
      <c r="R23" s="57"/>
      <c r="S23" s="57"/>
      <c r="T23" s="57"/>
      <c r="U23" s="59"/>
      <c r="V23" s="56"/>
      <c r="W23" s="57"/>
      <c r="X23" s="59"/>
      <c r="Y23" s="56"/>
      <c r="Z23" s="57"/>
      <c r="AA23" s="59"/>
      <c r="AB23" s="57"/>
      <c r="AC23" s="57"/>
      <c r="AD23" s="57"/>
      <c r="AE23" s="57"/>
      <c r="AF23" s="59"/>
      <c r="AG23" s="57"/>
      <c r="AH23" s="57"/>
      <c r="AI23" s="57"/>
      <c r="AJ23" s="59"/>
      <c r="AK23" s="57"/>
      <c r="AL23" s="57"/>
      <c r="AM23" s="59"/>
      <c r="AN23" s="57"/>
      <c r="AO23" s="57"/>
      <c r="AP23" s="56"/>
      <c r="AQ23" s="59"/>
      <c r="AR23" s="59"/>
      <c r="AS23" s="56"/>
      <c r="AT23" s="57"/>
      <c r="AU23" s="56"/>
      <c r="AV23" s="57"/>
      <c r="AW23" s="59"/>
      <c r="AX23" s="56"/>
      <c r="AY23" s="57"/>
      <c r="AZ23" s="56"/>
      <c r="BA23" s="57"/>
      <c r="BB23" s="60"/>
      <c r="BC23" s="53">
        <v>2129.90840427274</v>
      </c>
      <c r="BD23" s="54">
        <f t="shared" si="1"/>
        <v>255.58900851272881</v>
      </c>
      <c r="BE23" s="54">
        <f t="shared" si="2"/>
        <v>2385.4974127854689</v>
      </c>
      <c r="BF23" s="55">
        <v>2385.4974127854689</v>
      </c>
      <c r="BG23" s="54">
        <f t="shared" si="3"/>
        <v>95.419896511418756</v>
      </c>
      <c r="BH23" s="54">
        <f t="shared" si="4"/>
        <v>2480.9173092968877</v>
      </c>
      <c r="BI23" s="55">
        <v>2480.9173092968877</v>
      </c>
      <c r="BJ23" s="52">
        <f t="shared" si="5"/>
        <v>124.04586546484438</v>
      </c>
      <c r="BK23" s="54">
        <f t="shared" si="6"/>
        <v>2604.9631747617323</v>
      </c>
      <c r="BL23" s="55">
        <v>2604.9631747617323</v>
      </c>
      <c r="BM23" s="54">
        <f t="shared" si="7"/>
        <v>338.64521271902521</v>
      </c>
      <c r="BN23" s="54">
        <f t="shared" si="8"/>
        <v>2943.6083874807573</v>
      </c>
      <c r="BO23" s="55">
        <v>2943.6083874807573</v>
      </c>
      <c r="BP23" s="54">
        <f t="shared" si="9"/>
        <v>147.18041937403785</v>
      </c>
      <c r="BQ23" s="54">
        <f t="shared" si="10"/>
        <v>3090.788806854795</v>
      </c>
      <c r="BS23" s="5">
        <v>3090.788806854795</v>
      </c>
      <c r="BT23" s="4">
        <f t="shared" si="11"/>
        <v>463.61832102821927</v>
      </c>
      <c r="BU23" s="4">
        <f t="shared" si="12"/>
        <v>3554.4071278830143</v>
      </c>
    </row>
    <row r="24" spans="1:74" ht="15.75" x14ac:dyDescent="0.25">
      <c r="A24" s="29"/>
      <c r="B24" s="1"/>
      <c r="C24" s="28"/>
      <c r="D24" s="16"/>
      <c r="E24" s="56"/>
      <c r="F24" s="56"/>
      <c r="G24" s="57"/>
      <c r="H24" s="56"/>
      <c r="I24" s="56"/>
      <c r="J24" s="59"/>
      <c r="K24" s="57"/>
      <c r="L24" s="57"/>
      <c r="M24" s="56"/>
      <c r="N24" s="57"/>
      <c r="O24" s="56"/>
      <c r="P24" s="56"/>
      <c r="Q24" s="56"/>
      <c r="R24" s="56"/>
      <c r="S24" s="57"/>
      <c r="T24" s="57"/>
      <c r="U24" s="56"/>
      <c r="V24" s="56"/>
      <c r="W24" s="57"/>
      <c r="X24" s="56"/>
      <c r="Y24" s="56"/>
      <c r="Z24" s="57"/>
      <c r="AA24" s="56"/>
      <c r="AB24" s="57"/>
      <c r="AC24" s="57"/>
      <c r="AD24" s="57"/>
      <c r="AE24" s="57"/>
      <c r="AF24" s="56"/>
      <c r="AG24" s="57"/>
      <c r="AH24" s="57"/>
      <c r="AI24" s="57"/>
      <c r="AJ24" s="56"/>
      <c r="AK24" s="57"/>
      <c r="AL24" s="57"/>
      <c r="AM24" s="56"/>
      <c r="AN24" s="57"/>
      <c r="AO24" s="57"/>
      <c r="AP24" s="56"/>
      <c r="AQ24" s="56"/>
      <c r="AR24" s="56"/>
      <c r="AS24" s="56"/>
      <c r="AT24" s="57"/>
      <c r="AU24" s="56"/>
      <c r="AV24" s="57"/>
      <c r="AW24" s="56"/>
      <c r="AX24" s="56"/>
      <c r="AY24" s="57"/>
      <c r="AZ24" s="56"/>
      <c r="BA24" s="57"/>
      <c r="BB24" s="56"/>
      <c r="BD24" s="54">
        <f t="shared" si="1"/>
        <v>0</v>
      </c>
      <c r="BE24" s="54">
        <f t="shared" si="2"/>
        <v>0</v>
      </c>
      <c r="BG24" s="54">
        <f t="shared" si="3"/>
        <v>0</v>
      </c>
      <c r="BH24" s="54">
        <f t="shared" si="4"/>
        <v>0</v>
      </c>
      <c r="BJ24" s="52">
        <f t="shared" si="5"/>
        <v>0</v>
      </c>
      <c r="BK24" s="54">
        <f t="shared" si="6"/>
        <v>0</v>
      </c>
      <c r="BM24" s="54">
        <f t="shared" si="7"/>
        <v>0</v>
      </c>
      <c r="BN24" s="54">
        <f t="shared" si="8"/>
        <v>0</v>
      </c>
      <c r="BP24" s="54">
        <f t="shared" si="9"/>
        <v>0</v>
      </c>
      <c r="BQ24" s="54">
        <f t="shared" si="10"/>
        <v>0</v>
      </c>
      <c r="BT24" s="4">
        <f t="shared" si="11"/>
        <v>0</v>
      </c>
      <c r="BU24" s="4">
        <f t="shared" si="12"/>
        <v>0</v>
      </c>
    </row>
    <row r="25" spans="1:74" ht="15.75" x14ac:dyDescent="0.25">
      <c r="A25" s="29"/>
      <c r="B25" s="2"/>
      <c r="C25" s="28"/>
      <c r="D25" s="16"/>
      <c r="E25" s="56"/>
      <c r="F25" s="56"/>
      <c r="G25" s="57"/>
      <c r="H25" s="56"/>
      <c r="I25" s="56"/>
      <c r="J25" s="59"/>
      <c r="K25" s="57"/>
      <c r="L25" s="57"/>
      <c r="M25" s="56"/>
      <c r="N25" s="57"/>
      <c r="O25" s="56"/>
      <c r="P25" s="56"/>
      <c r="Q25" s="56"/>
      <c r="R25" s="56"/>
      <c r="S25" s="57"/>
      <c r="T25" s="57"/>
      <c r="U25" s="56"/>
      <c r="V25" s="56"/>
      <c r="W25" s="57"/>
      <c r="X25" s="56"/>
      <c r="Y25" s="56"/>
      <c r="Z25" s="57"/>
      <c r="AA25" s="56"/>
      <c r="AB25" s="57"/>
      <c r="AC25" s="57"/>
      <c r="AD25" s="57"/>
      <c r="AE25" s="57"/>
      <c r="AF25" s="56"/>
      <c r="AG25" s="57"/>
      <c r="AH25" s="57"/>
      <c r="AI25" s="57"/>
      <c r="AJ25" s="56"/>
      <c r="AK25" s="57"/>
      <c r="AL25" s="57"/>
      <c r="AM25" s="56"/>
      <c r="AN25" s="57"/>
      <c r="AO25" s="57"/>
      <c r="AP25" s="56"/>
      <c r="AQ25" s="56"/>
      <c r="AR25" s="56"/>
      <c r="AS25" s="56"/>
      <c r="AT25" s="57"/>
      <c r="AU25" s="56"/>
      <c r="AV25" s="57"/>
      <c r="AW25" s="56"/>
      <c r="AX25" s="56"/>
      <c r="AY25" s="57"/>
      <c r="AZ25" s="56"/>
      <c r="BA25" s="57"/>
      <c r="BB25" s="56"/>
      <c r="BD25" s="54">
        <f t="shared" si="1"/>
        <v>0</v>
      </c>
      <c r="BE25" s="54">
        <f t="shared" si="2"/>
        <v>0</v>
      </c>
      <c r="BG25" s="54">
        <f t="shared" si="3"/>
        <v>0</v>
      </c>
      <c r="BH25" s="54">
        <f t="shared" si="4"/>
        <v>0</v>
      </c>
      <c r="BJ25" s="52">
        <f t="shared" si="5"/>
        <v>0</v>
      </c>
      <c r="BK25" s="54">
        <f t="shared" si="6"/>
        <v>0</v>
      </c>
      <c r="BM25" s="54">
        <f t="shared" si="7"/>
        <v>0</v>
      </c>
      <c r="BN25" s="54">
        <f t="shared" si="8"/>
        <v>0</v>
      </c>
      <c r="BP25" s="54">
        <f t="shared" si="9"/>
        <v>0</v>
      </c>
      <c r="BQ25" s="54">
        <f t="shared" si="10"/>
        <v>0</v>
      </c>
      <c r="BT25" s="4">
        <f t="shared" si="11"/>
        <v>0</v>
      </c>
      <c r="BU25" s="4">
        <f t="shared" si="12"/>
        <v>0</v>
      </c>
    </row>
    <row r="26" spans="1:74" ht="15.75" x14ac:dyDescent="0.25">
      <c r="A26" s="29"/>
      <c r="B26" s="1"/>
      <c r="C26" s="28"/>
      <c r="D26" s="16"/>
      <c r="E26" s="56"/>
      <c r="F26" s="56"/>
      <c r="G26" s="57"/>
      <c r="H26" s="56"/>
      <c r="I26" s="56"/>
      <c r="J26" s="59"/>
      <c r="K26" s="57"/>
      <c r="L26" s="57"/>
      <c r="M26" s="56"/>
      <c r="N26" s="57"/>
      <c r="O26" s="56"/>
      <c r="P26" s="56"/>
      <c r="Q26" s="56"/>
      <c r="R26" s="56"/>
      <c r="S26" s="57"/>
      <c r="T26" s="57"/>
      <c r="U26" s="56"/>
      <c r="V26" s="56"/>
      <c r="W26" s="57"/>
      <c r="X26" s="56"/>
      <c r="Y26" s="56"/>
      <c r="Z26" s="57"/>
      <c r="AA26" s="56"/>
      <c r="AB26" s="57"/>
      <c r="AC26" s="57"/>
      <c r="AD26" s="57"/>
      <c r="AE26" s="57"/>
      <c r="AF26" s="56"/>
      <c r="AG26" s="57"/>
      <c r="AH26" s="57"/>
      <c r="AI26" s="57"/>
      <c r="AJ26" s="56"/>
      <c r="AK26" s="57"/>
      <c r="AL26" s="57"/>
      <c r="AM26" s="56"/>
      <c r="AN26" s="57"/>
      <c r="AO26" s="57"/>
      <c r="AP26" s="56"/>
      <c r="AQ26" s="56"/>
      <c r="AR26" s="56"/>
      <c r="AS26" s="56"/>
      <c r="AT26" s="57"/>
      <c r="AU26" s="56"/>
      <c r="AV26" s="57"/>
      <c r="AW26" s="56"/>
      <c r="AX26" s="56"/>
      <c r="AY26" s="57"/>
      <c r="AZ26" s="56"/>
      <c r="BA26" s="57"/>
      <c r="BB26" s="56"/>
      <c r="BD26" s="54">
        <f t="shared" si="1"/>
        <v>0</v>
      </c>
      <c r="BE26" s="54">
        <f t="shared" si="2"/>
        <v>0</v>
      </c>
      <c r="BG26" s="54">
        <f t="shared" si="3"/>
        <v>0</v>
      </c>
      <c r="BH26" s="54">
        <f t="shared" si="4"/>
        <v>0</v>
      </c>
      <c r="BJ26" s="52">
        <f t="shared" si="5"/>
        <v>0</v>
      </c>
      <c r="BK26" s="54">
        <f t="shared" si="6"/>
        <v>0</v>
      </c>
      <c r="BM26" s="54">
        <f t="shared" si="7"/>
        <v>0</v>
      </c>
      <c r="BN26" s="54">
        <f t="shared" si="8"/>
        <v>0</v>
      </c>
      <c r="BP26" s="54">
        <f t="shared" si="9"/>
        <v>0</v>
      </c>
      <c r="BQ26" s="54">
        <f t="shared" si="10"/>
        <v>0</v>
      </c>
      <c r="BT26" s="4">
        <f t="shared" si="11"/>
        <v>0</v>
      </c>
      <c r="BU26" s="4">
        <f t="shared" si="12"/>
        <v>0</v>
      </c>
    </row>
    <row r="27" spans="1:74" ht="16.5" thickBot="1" x14ac:dyDescent="0.3">
      <c r="A27" s="89" t="s">
        <v>21</v>
      </c>
      <c r="B27" s="90"/>
      <c r="C27" s="91"/>
      <c r="D27" s="16"/>
      <c r="E27" s="56"/>
      <c r="F27" s="56"/>
      <c r="G27" s="57"/>
      <c r="H27" s="56"/>
      <c r="I27" s="56"/>
      <c r="J27" s="59"/>
      <c r="K27" s="57"/>
      <c r="L27" s="57"/>
      <c r="M27" s="56"/>
      <c r="N27" s="57"/>
      <c r="O27" s="56"/>
      <c r="P27" s="56"/>
      <c r="Q27" s="56"/>
      <c r="R27" s="56"/>
      <c r="S27" s="57"/>
      <c r="T27" s="57"/>
      <c r="U27" s="56"/>
      <c r="V27" s="56"/>
      <c r="W27" s="57"/>
      <c r="X27" s="56"/>
      <c r="Y27" s="56"/>
      <c r="Z27" s="57"/>
      <c r="AA27" s="56"/>
      <c r="AB27" s="57"/>
      <c r="AC27" s="57"/>
      <c r="AD27" s="57"/>
      <c r="AE27" s="57"/>
      <c r="AF27" s="56"/>
      <c r="AG27" s="57"/>
      <c r="AH27" s="57"/>
      <c r="AI27" s="57"/>
      <c r="AJ27" s="56"/>
      <c r="AK27" s="57"/>
      <c r="AL27" s="57"/>
      <c r="AM27" s="56"/>
      <c r="AN27" s="57"/>
      <c r="AO27" s="57"/>
      <c r="AP27" s="56"/>
      <c r="AQ27" s="56"/>
      <c r="AR27" s="56"/>
      <c r="AS27" s="56"/>
      <c r="AT27" s="57"/>
      <c r="AU27" s="56"/>
      <c r="AV27" s="57"/>
      <c r="AW27" s="56"/>
      <c r="AX27" s="56"/>
      <c r="AY27" s="57"/>
      <c r="AZ27" s="56"/>
      <c r="BA27" s="57"/>
      <c r="BB27" s="56"/>
      <c r="BD27" s="54">
        <f t="shared" si="1"/>
        <v>0</v>
      </c>
      <c r="BE27" s="54">
        <f t="shared" si="2"/>
        <v>0</v>
      </c>
      <c r="BG27" s="54">
        <f t="shared" si="3"/>
        <v>0</v>
      </c>
      <c r="BH27" s="54">
        <f t="shared" si="4"/>
        <v>0</v>
      </c>
      <c r="BJ27" s="52">
        <f t="shared" si="5"/>
        <v>0</v>
      </c>
      <c r="BK27" s="54">
        <f t="shared" si="6"/>
        <v>0</v>
      </c>
      <c r="BM27" s="54">
        <f t="shared" si="7"/>
        <v>0</v>
      </c>
      <c r="BN27" s="54">
        <f t="shared" si="8"/>
        <v>0</v>
      </c>
      <c r="BP27" s="54">
        <f t="shared" si="9"/>
        <v>0</v>
      </c>
      <c r="BQ27" s="54">
        <f t="shared" si="10"/>
        <v>0</v>
      </c>
      <c r="BT27" s="4">
        <f t="shared" si="11"/>
        <v>0</v>
      </c>
      <c r="BU27" s="4">
        <f t="shared" si="12"/>
        <v>0</v>
      </c>
    </row>
    <row r="28" spans="1:74" s="3" customFormat="1" ht="16.5" thickBot="1" x14ac:dyDescent="0.3">
      <c r="A28" s="92"/>
      <c r="B28" s="93"/>
      <c r="C28" s="94"/>
      <c r="D28" s="16"/>
      <c r="E28" s="66"/>
      <c r="F28" s="56"/>
      <c r="G28" s="57"/>
      <c r="H28" s="66"/>
      <c r="I28" s="66"/>
      <c r="J28" s="59"/>
      <c r="K28" s="57"/>
      <c r="L28" s="57"/>
      <c r="M28" s="56"/>
      <c r="N28" s="57"/>
      <c r="O28" s="66"/>
      <c r="P28" s="66"/>
      <c r="Q28" s="66"/>
      <c r="R28" s="66"/>
      <c r="S28" s="57"/>
      <c r="T28" s="57"/>
      <c r="U28" s="66"/>
      <c r="V28" s="56"/>
      <c r="W28" s="57"/>
      <c r="X28" s="66"/>
      <c r="Y28" s="56"/>
      <c r="Z28" s="57"/>
      <c r="AA28" s="66"/>
      <c r="AB28" s="57"/>
      <c r="AC28" s="57"/>
      <c r="AD28" s="57"/>
      <c r="AE28" s="57"/>
      <c r="AF28" s="66"/>
      <c r="AG28" s="57"/>
      <c r="AH28" s="57"/>
      <c r="AI28" s="57"/>
      <c r="AJ28" s="66"/>
      <c r="AK28" s="57"/>
      <c r="AL28" s="57"/>
      <c r="AM28" s="66"/>
      <c r="AN28" s="57"/>
      <c r="AO28" s="57"/>
      <c r="AP28" s="66"/>
      <c r="AQ28" s="66"/>
      <c r="AR28" s="66"/>
      <c r="AS28" s="56"/>
      <c r="AT28" s="57"/>
      <c r="AU28" s="56"/>
      <c r="AV28" s="57"/>
      <c r="AW28" s="66"/>
      <c r="AX28" s="56"/>
      <c r="AY28" s="57"/>
      <c r="AZ28" s="56"/>
      <c r="BA28" s="57"/>
      <c r="BB28" s="66"/>
      <c r="BC28" s="67"/>
      <c r="BD28" s="54">
        <f t="shared" si="1"/>
        <v>0</v>
      </c>
      <c r="BE28" s="54">
        <f t="shared" si="2"/>
        <v>0</v>
      </c>
      <c r="BF28" s="67"/>
      <c r="BG28" s="54">
        <f t="shared" si="3"/>
        <v>0</v>
      </c>
      <c r="BH28" s="54">
        <f t="shared" si="4"/>
        <v>0</v>
      </c>
      <c r="BI28" s="67"/>
      <c r="BJ28" s="52">
        <f t="shared" si="5"/>
        <v>0</v>
      </c>
      <c r="BK28" s="54">
        <f t="shared" si="6"/>
        <v>0</v>
      </c>
      <c r="BL28" s="67"/>
      <c r="BM28" s="54">
        <f t="shared" si="7"/>
        <v>0</v>
      </c>
      <c r="BN28" s="54">
        <f t="shared" si="8"/>
        <v>0</v>
      </c>
      <c r="BO28" s="67"/>
      <c r="BP28" s="54">
        <f t="shared" si="9"/>
        <v>0</v>
      </c>
      <c r="BQ28" s="54">
        <f t="shared" si="10"/>
        <v>0</v>
      </c>
      <c r="BR28" s="67"/>
      <c r="BT28" s="4">
        <f t="shared" si="11"/>
        <v>0</v>
      </c>
      <c r="BU28" s="4">
        <f t="shared" si="12"/>
        <v>0</v>
      </c>
    </row>
    <row r="29" spans="1:74" ht="15.75" x14ac:dyDescent="0.25">
      <c r="A29" s="30">
        <v>120</v>
      </c>
      <c r="B29" s="20" t="s">
        <v>52</v>
      </c>
      <c r="C29" s="31">
        <f>D29*$D$2</f>
        <v>24091.502300000004</v>
      </c>
      <c r="D29" s="16">
        <v>1414.9</v>
      </c>
      <c r="E29" s="56"/>
      <c r="F29" s="56"/>
      <c r="G29" s="57"/>
      <c r="H29" s="61"/>
      <c r="I29" s="56"/>
      <c r="J29" s="59"/>
      <c r="K29" s="57"/>
      <c r="L29" s="57"/>
      <c r="M29" s="56"/>
      <c r="N29" s="57"/>
      <c r="O29" s="56"/>
      <c r="P29" s="56"/>
      <c r="Q29" s="56"/>
      <c r="R29" s="56"/>
      <c r="S29" s="57"/>
      <c r="T29" s="57"/>
      <c r="U29" s="56"/>
      <c r="V29" s="56"/>
      <c r="W29" s="57"/>
      <c r="X29" s="61"/>
      <c r="Y29" s="56"/>
      <c r="Z29" s="57"/>
      <c r="AA29" s="61"/>
      <c r="AB29" s="57"/>
      <c r="AC29" s="57"/>
      <c r="AD29" s="57"/>
      <c r="AE29" s="57"/>
      <c r="AF29" s="61"/>
      <c r="AG29" s="57"/>
      <c r="AH29" s="57"/>
      <c r="AI29" s="57"/>
      <c r="AJ29" s="61"/>
      <c r="AK29" s="57"/>
      <c r="AL29" s="57"/>
      <c r="AM29" s="61"/>
      <c r="AN29" s="57"/>
      <c r="AO29" s="57"/>
      <c r="AP29" s="56"/>
      <c r="AQ29" s="61"/>
      <c r="AR29" s="61"/>
      <c r="AS29" s="56"/>
      <c r="AT29" s="57"/>
      <c r="AU29" s="56"/>
      <c r="AV29" s="57"/>
      <c r="AW29" s="61"/>
      <c r="AX29" s="56"/>
      <c r="AY29" s="57"/>
      <c r="AZ29" s="56"/>
      <c r="BA29" s="57"/>
      <c r="BB29" s="68"/>
      <c r="BC29" s="69">
        <v>481.41194309550383</v>
      </c>
      <c r="BD29" s="54">
        <f t="shared" si="1"/>
        <v>57.769433171460463</v>
      </c>
      <c r="BE29" s="54">
        <f t="shared" si="2"/>
        <v>539.18137626696432</v>
      </c>
      <c r="BF29" s="70">
        <v>539.18137626696432</v>
      </c>
      <c r="BG29" s="54">
        <f t="shared" si="3"/>
        <v>21.567255050678572</v>
      </c>
      <c r="BH29" s="54">
        <f t="shared" si="4"/>
        <v>560.74863131764289</v>
      </c>
      <c r="BI29" s="70">
        <v>560.74863131764289</v>
      </c>
      <c r="BJ29" s="52">
        <f t="shared" si="5"/>
        <v>28.037431565882144</v>
      </c>
      <c r="BK29" s="54">
        <f t="shared" si="6"/>
        <v>588.78606288352501</v>
      </c>
      <c r="BL29" s="70">
        <v>588.78606288352501</v>
      </c>
      <c r="BM29" s="54">
        <f t="shared" si="7"/>
        <v>76.542188174858254</v>
      </c>
      <c r="BN29" s="54">
        <f t="shared" si="8"/>
        <v>665.32825105838322</v>
      </c>
      <c r="BO29" s="70">
        <v>665.32825105838322</v>
      </c>
      <c r="BP29" s="54">
        <f t="shared" si="9"/>
        <v>33.266412552919164</v>
      </c>
      <c r="BQ29" s="54">
        <f t="shared" si="10"/>
        <v>698.59466361130239</v>
      </c>
      <c r="BS29" s="44">
        <v>698.59466361130239</v>
      </c>
      <c r="BT29" s="45">
        <f t="shared" si="11"/>
        <v>104.78919954169535</v>
      </c>
      <c r="BU29" s="45">
        <f t="shared" si="12"/>
        <v>803.38386315299772</v>
      </c>
      <c r="BV29" s="43"/>
    </row>
    <row r="30" spans="1:74" ht="15.75" x14ac:dyDescent="0.25">
      <c r="A30" s="32" t="s">
        <v>22</v>
      </c>
      <c r="B30" s="17" t="s">
        <v>56</v>
      </c>
      <c r="C30" s="33">
        <f t="shared" ref="C30:C38" si="13">D30*$D$2</f>
        <v>56141.424400000004</v>
      </c>
      <c r="D30" s="16">
        <v>3297.2</v>
      </c>
      <c r="E30" s="58"/>
      <c r="F30" s="56"/>
      <c r="G30" s="57"/>
      <c r="H30" s="61"/>
      <c r="I30" s="61"/>
      <c r="J30" s="61"/>
      <c r="K30" s="57"/>
      <c r="L30" s="57"/>
      <c r="M30" s="56"/>
      <c r="N30" s="57"/>
      <c r="O30" s="61"/>
      <c r="P30" s="61"/>
      <c r="Q30" s="56"/>
      <c r="R30" s="57"/>
      <c r="S30" s="57"/>
      <c r="T30" s="57"/>
      <c r="U30" s="61"/>
      <c r="V30" s="56"/>
      <c r="W30" s="57"/>
      <c r="X30" s="61"/>
      <c r="Y30" s="56"/>
      <c r="Z30" s="57"/>
      <c r="AA30" s="61"/>
      <c r="AB30" s="57"/>
      <c r="AC30" s="57"/>
      <c r="AD30" s="57"/>
      <c r="AE30" s="57"/>
      <c r="AF30" s="61"/>
      <c r="AG30" s="57"/>
      <c r="AH30" s="57"/>
      <c r="AI30" s="57"/>
      <c r="AJ30" s="61"/>
      <c r="AK30" s="57"/>
      <c r="AL30" s="57"/>
      <c r="AM30" s="61"/>
      <c r="AN30" s="57"/>
      <c r="AO30" s="57"/>
      <c r="AP30" s="56"/>
      <c r="AQ30" s="61"/>
      <c r="AR30" s="61"/>
      <c r="AS30" s="56"/>
      <c r="AT30" s="57"/>
      <c r="AU30" s="56"/>
      <c r="AV30" s="57"/>
      <c r="AW30" s="61"/>
      <c r="AX30" s="56"/>
      <c r="AY30" s="57"/>
      <c r="AZ30" s="56"/>
      <c r="BA30" s="57"/>
      <c r="BB30" s="71"/>
      <c r="BC30" s="72">
        <v>1181.1771453515378</v>
      </c>
      <c r="BD30" s="45">
        <f t="shared" si="1"/>
        <v>141.74125744218455</v>
      </c>
      <c r="BE30" s="45">
        <f t="shared" si="2"/>
        <v>1322.9184027937224</v>
      </c>
      <c r="BF30" s="44">
        <v>1322.9184027937224</v>
      </c>
      <c r="BG30" s="45">
        <f t="shared" si="3"/>
        <v>52.916736111748897</v>
      </c>
      <c r="BH30" s="45">
        <f t="shared" si="4"/>
        <v>1375.8351389054712</v>
      </c>
      <c r="BI30" s="44">
        <v>1375.8351389054712</v>
      </c>
      <c r="BJ30" s="43">
        <f t="shared" si="5"/>
        <v>68.791756945273562</v>
      </c>
      <c r="BK30" s="45">
        <f t="shared" si="6"/>
        <v>1444.6268958507449</v>
      </c>
      <c r="BL30" s="44">
        <v>1444.6268958507449</v>
      </c>
      <c r="BM30" s="45">
        <f t="shared" si="7"/>
        <v>187.80149646059684</v>
      </c>
      <c r="BN30" s="45">
        <f t="shared" si="8"/>
        <v>1632.4283923113417</v>
      </c>
      <c r="BO30" s="44">
        <v>1632.4283923113417</v>
      </c>
      <c r="BP30" s="45">
        <f t="shared" si="9"/>
        <v>81.621419615567078</v>
      </c>
      <c r="BQ30" s="45">
        <f t="shared" si="10"/>
        <v>1714.0498119269087</v>
      </c>
      <c r="BR30" s="43" t="s">
        <v>51</v>
      </c>
      <c r="BS30" s="44">
        <v>1714.0498119269087</v>
      </c>
      <c r="BT30" s="45">
        <f t="shared" si="11"/>
        <v>257.10747178903631</v>
      </c>
      <c r="BU30" s="45">
        <f t="shared" si="12"/>
        <v>1971.1572837159449</v>
      </c>
      <c r="BV30" s="43"/>
    </row>
    <row r="31" spans="1:74" ht="15.75" x14ac:dyDescent="0.25">
      <c r="A31" s="34">
        <v>130</v>
      </c>
      <c r="B31" s="19" t="s">
        <v>42</v>
      </c>
      <c r="C31" s="33">
        <f t="shared" si="13"/>
        <v>7841.4443099999999</v>
      </c>
      <c r="D31" s="16">
        <v>460.53</v>
      </c>
      <c r="E31" s="58"/>
      <c r="F31" s="56"/>
      <c r="G31" s="57"/>
      <c r="H31" s="61"/>
      <c r="I31" s="61"/>
      <c r="J31" s="61"/>
      <c r="K31" s="57"/>
      <c r="L31" s="57"/>
      <c r="M31" s="56"/>
      <c r="N31" s="57"/>
      <c r="O31" s="61"/>
      <c r="P31" s="61"/>
      <c r="Q31" s="56"/>
      <c r="R31" s="57"/>
      <c r="S31" s="57"/>
      <c r="T31" s="57"/>
      <c r="U31" s="61"/>
      <c r="V31" s="56"/>
      <c r="W31" s="57"/>
      <c r="X31" s="61"/>
      <c r="Y31" s="56"/>
      <c r="Z31" s="57"/>
      <c r="AA31" s="61"/>
      <c r="AB31" s="57"/>
      <c r="AC31" s="57"/>
      <c r="AD31" s="57"/>
      <c r="AE31" s="57"/>
      <c r="AF31" s="61"/>
      <c r="AG31" s="57"/>
      <c r="AH31" s="57"/>
      <c r="AI31" s="57"/>
      <c r="AJ31" s="61"/>
      <c r="AK31" s="57"/>
      <c r="AL31" s="57"/>
      <c r="AM31" s="61"/>
      <c r="AN31" s="57"/>
      <c r="AO31" s="57"/>
      <c r="AP31" s="56"/>
      <c r="AQ31" s="61"/>
      <c r="AR31" s="61"/>
      <c r="AS31" s="56"/>
      <c r="AT31" s="57"/>
      <c r="AU31" s="56"/>
      <c r="AV31" s="57"/>
      <c r="AW31" s="61"/>
      <c r="AX31" s="56"/>
      <c r="AY31" s="57"/>
      <c r="AZ31" s="56"/>
      <c r="BA31" s="57"/>
      <c r="BB31" s="68"/>
      <c r="BC31" s="69">
        <v>156.7519324369743</v>
      </c>
      <c r="BD31" s="54">
        <f t="shared" si="1"/>
        <v>18.810231892436917</v>
      </c>
      <c r="BE31" s="54">
        <f t="shared" si="2"/>
        <v>175.56216432941122</v>
      </c>
      <c r="BF31" s="70">
        <v>175.56216432941122</v>
      </c>
      <c r="BG31" s="54">
        <f t="shared" si="3"/>
        <v>7.0224865731764483</v>
      </c>
      <c r="BH31" s="54">
        <f t="shared" si="4"/>
        <v>182.58465090258767</v>
      </c>
      <c r="BI31" s="70">
        <v>182.58465090258767</v>
      </c>
      <c r="BJ31" s="52">
        <f t="shared" si="5"/>
        <v>9.1292325451293834</v>
      </c>
      <c r="BK31" s="54">
        <f t="shared" si="6"/>
        <v>191.71388344771705</v>
      </c>
      <c r="BL31" s="70">
        <v>191.71388344771705</v>
      </c>
      <c r="BM31" s="54">
        <f t="shared" si="7"/>
        <v>24.922804848203217</v>
      </c>
      <c r="BN31" s="54">
        <f t="shared" si="8"/>
        <v>216.63668829592027</v>
      </c>
      <c r="BO31" s="70">
        <v>216.63668829592027</v>
      </c>
      <c r="BP31" s="54">
        <f t="shared" si="9"/>
        <v>10.831834414796013</v>
      </c>
      <c r="BQ31" s="54">
        <f t="shared" si="10"/>
        <v>227.46852271071629</v>
      </c>
      <c r="BS31" s="6">
        <v>227.46852271071629</v>
      </c>
      <c r="BT31" s="4">
        <f t="shared" si="11"/>
        <v>34.12027840660744</v>
      </c>
      <c r="BU31" s="4">
        <f t="shared" si="12"/>
        <v>261.58880111732373</v>
      </c>
    </row>
    <row r="32" spans="1:74" ht="15.75" x14ac:dyDescent="0.25">
      <c r="A32" s="34">
        <v>140</v>
      </c>
      <c r="B32" s="19" t="s">
        <v>43</v>
      </c>
      <c r="C32" s="33">
        <f t="shared" si="13"/>
        <v>11745.054330000001</v>
      </c>
      <c r="D32" s="16">
        <v>689.79</v>
      </c>
      <c r="E32" s="58"/>
      <c r="F32" s="56"/>
      <c r="G32" s="57"/>
      <c r="H32" s="61"/>
      <c r="I32" s="61"/>
      <c r="J32" s="61"/>
      <c r="K32" s="57"/>
      <c r="L32" s="57"/>
      <c r="M32" s="56"/>
      <c r="N32" s="57"/>
      <c r="O32" s="61"/>
      <c r="P32" s="61"/>
      <c r="Q32" s="56"/>
      <c r="R32" s="57"/>
      <c r="S32" s="57"/>
      <c r="T32" s="57"/>
      <c r="U32" s="61"/>
      <c r="V32" s="56"/>
      <c r="W32" s="57"/>
      <c r="X32" s="61"/>
      <c r="Y32" s="56"/>
      <c r="Z32" s="57"/>
      <c r="AA32" s="61"/>
      <c r="AB32" s="57"/>
      <c r="AC32" s="57"/>
      <c r="AD32" s="57"/>
      <c r="AE32" s="57"/>
      <c r="AF32" s="61"/>
      <c r="AG32" s="57"/>
      <c r="AH32" s="57"/>
      <c r="AI32" s="57"/>
      <c r="AJ32" s="61"/>
      <c r="AK32" s="57"/>
      <c r="AL32" s="57"/>
      <c r="AM32" s="61"/>
      <c r="AN32" s="57"/>
      <c r="AO32" s="57"/>
      <c r="AP32" s="56"/>
      <c r="AQ32" s="61"/>
      <c r="AR32" s="61"/>
      <c r="AS32" s="56"/>
      <c r="AT32" s="57"/>
      <c r="AU32" s="56"/>
      <c r="AV32" s="57"/>
      <c r="AW32" s="61"/>
      <c r="AX32" s="56"/>
      <c r="AY32" s="57"/>
      <c r="AZ32" s="56"/>
      <c r="BA32" s="57"/>
      <c r="BB32" s="68"/>
      <c r="BC32" s="69">
        <v>234.78394037347846</v>
      </c>
      <c r="BD32" s="54">
        <f t="shared" si="1"/>
        <v>28.174072844817417</v>
      </c>
      <c r="BE32" s="54">
        <f t="shared" si="2"/>
        <v>262.95801321829589</v>
      </c>
      <c r="BF32" s="70">
        <v>262.95801321829589</v>
      </c>
      <c r="BG32" s="54">
        <f t="shared" si="3"/>
        <v>10.518320528731836</v>
      </c>
      <c r="BH32" s="54">
        <f t="shared" si="4"/>
        <v>273.47633374702775</v>
      </c>
      <c r="BI32" s="70">
        <v>273.47633374702775</v>
      </c>
      <c r="BJ32" s="52">
        <f t="shared" si="5"/>
        <v>13.673816687351387</v>
      </c>
      <c r="BK32" s="54">
        <f t="shared" si="6"/>
        <v>287.15015043437916</v>
      </c>
      <c r="BL32" s="70">
        <v>287.15015043437916</v>
      </c>
      <c r="BM32" s="54">
        <f t="shared" si="7"/>
        <v>37.329519556469286</v>
      </c>
      <c r="BN32" s="54">
        <f t="shared" si="8"/>
        <v>324.47966999084844</v>
      </c>
      <c r="BO32" s="70">
        <v>324.47966999084844</v>
      </c>
      <c r="BP32" s="54">
        <f t="shared" si="9"/>
        <v>16.223983499542424</v>
      </c>
      <c r="BQ32" s="54">
        <f t="shared" si="10"/>
        <v>340.70365349039088</v>
      </c>
      <c r="BS32" s="6">
        <v>340.70365349039088</v>
      </c>
      <c r="BT32" s="4">
        <f t="shared" si="11"/>
        <v>51.105548023558633</v>
      </c>
      <c r="BU32" s="4">
        <f t="shared" si="12"/>
        <v>391.80920151394952</v>
      </c>
    </row>
    <row r="33" spans="1:73" ht="15.75" x14ac:dyDescent="0.25">
      <c r="A33" s="27">
        <v>150</v>
      </c>
      <c r="B33" s="17" t="s">
        <v>25</v>
      </c>
      <c r="C33" s="33">
        <f t="shared" si="13"/>
        <v>7279.2127700000001</v>
      </c>
      <c r="D33" s="16">
        <v>427.51</v>
      </c>
      <c r="E33" s="58"/>
      <c r="F33" s="56"/>
      <c r="G33" s="57"/>
      <c r="H33" s="61"/>
      <c r="I33" s="61"/>
      <c r="J33" s="61"/>
      <c r="K33" s="57"/>
      <c r="L33" s="57"/>
      <c r="M33" s="56"/>
      <c r="N33" s="57"/>
      <c r="O33" s="61"/>
      <c r="P33" s="61"/>
      <c r="Q33" s="56"/>
      <c r="R33" s="57"/>
      <c r="S33" s="57"/>
      <c r="T33" s="57"/>
      <c r="U33" s="61"/>
      <c r="V33" s="56"/>
      <c r="W33" s="57"/>
      <c r="X33" s="61"/>
      <c r="Y33" s="56"/>
      <c r="Z33" s="57"/>
      <c r="AA33" s="61"/>
      <c r="AB33" s="57"/>
      <c r="AC33" s="57"/>
      <c r="AD33" s="57"/>
      <c r="AE33" s="57"/>
      <c r="AF33" s="61"/>
      <c r="AG33" s="57"/>
      <c r="AH33" s="57"/>
      <c r="AI33" s="57"/>
      <c r="AJ33" s="61"/>
      <c r="AK33" s="57"/>
      <c r="AL33" s="57"/>
      <c r="AM33" s="61"/>
      <c r="AN33" s="57"/>
      <c r="AO33" s="57"/>
      <c r="AP33" s="56"/>
      <c r="AQ33" s="61"/>
      <c r="AR33" s="61"/>
      <c r="AS33" s="56"/>
      <c r="AT33" s="57"/>
      <c r="AU33" s="56"/>
      <c r="AV33" s="57"/>
      <c r="AW33" s="61"/>
      <c r="AX33" s="56"/>
      <c r="AY33" s="57"/>
      <c r="AZ33" s="56"/>
      <c r="BA33" s="57"/>
      <c r="BB33" s="68"/>
      <c r="BC33" s="69">
        <v>145.51494501627317</v>
      </c>
      <c r="BD33" s="54">
        <f t="shared" si="1"/>
        <v>17.461793401952782</v>
      </c>
      <c r="BE33" s="54">
        <f t="shared" si="2"/>
        <v>162.97673841822595</v>
      </c>
      <c r="BF33" s="70">
        <v>162.97673841822595</v>
      </c>
      <c r="BG33" s="54">
        <f t="shared" si="3"/>
        <v>6.5190695367290381</v>
      </c>
      <c r="BH33" s="54">
        <f t="shared" si="4"/>
        <v>169.49580795495498</v>
      </c>
      <c r="BI33" s="70">
        <v>169.49580795495498</v>
      </c>
      <c r="BJ33" s="52">
        <f t="shared" si="5"/>
        <v>8.4747903977477499</v>
      </c>
      <c r="BK33" s="54">
        <f t="shared" si="6"/>
        <v>177.97059835270272</v>
      </c>
      <c r="BL33" s="70">
        <v>177.97059835270272</v>
      </c>
      <c r="BM33" s="54">
        <f t="shared" si="7"/>
        <v>23.136177785851356</v>
      </c>
      <c r="BN33" s="54">
        <f t="shared" si="8"/>
        <v>201.10677613855407</v>
      </c>
      <c r="BO33" s="70">
        <v>201.10677613855407</v>
      </c>
      <c r="BP33" s="54">
        <f t="shared" si="9"/>
        <v>10.055338806927702</v>
      </c>
      <c r="BQ33" s="54">
        <f t="shared" si="10"/>
        <v>211.16211494548176</v>
      </c>
      <c r="BS33" s="6">
        <v>211.16211494548176</v>
      </c>
      <c r="BT33" s="4">
        <f t="shared" si="11"/>
        <v>31.674317241822266</v>
      </c>
      <c r="BU33" s="4">
        <f t="shared" si="12"/>
        <v>242.83643218730401</v>
      </c>
    </row>
    <row r="34" spans="1:73" ht="15.75" x14ac:dyDescent="0.25">
      <c r="A34" s="27">
        <v>160</v>
      </c>
      <c r="B34" s="19" t="s">
        <v>44</v>
      </c>
      <c r="C34" s="33">
        <f t="shared" si="13"/>
        <v>6437.9087000000009</v>
      </c>
      <c r="D34" s="16">
        <v>378.1</v>
      </c>
      <c r="E34" s="58"/>
      <c r="F34" s="56"/>
      <c r="G34" s="57"/>
      <c r="H34" s="61"/>
      <c r="I34" s="61"/>
      <c r="J34" s="61"/>
      <c r="K34" s="57"/>
      <c r="L34" s="57"/>
      <c r="M34" s="56"/>
      <c r="N34" s="57"/>
      <c r="O34" s="61"/>
      <c r="P34" s="61"/>
      <c r="Q34" s="56"/>
      <c r="R34" s="57"/>
      <c r="S34" s="57"/>
      <c r="T34" s="57"/>
      <c r="U34" s="61"/>
      <c r="V34" s="56"/>
      <c r="W34" s="57"/>
      <c r="X34" s="61"/>
      <c r="Y34" s="56"/>
      <c r="Z34" s="57"/>
      <c r="AA34" s="61"/>
      <c r="AB34" s="57"/>
      <c r="AC34" s="57"/>
      <c r="AD34" s="57"/>
      <c r="AE34" s="57"/>
      <c r="AF34" s="61"/>
      <c r="AG34" s="57"/>
      <c r="AH34" s="57"/>
      <c r="AI34" s="57"/>
      <c r="AJ34" s="61"/>
      <c r="AK34" s="57"/>
      <c r="AL34" s="57"/>
      <c r="AM34" s="61"/>
      <c r="AN34" s="57"/>
      <c r="AO34" s="57"/>
      <c r="AP34" s="56"/>
      <c r="AQ34" s="61"/>
      <c r="AR34" s="61"/>
      <c r="AS34" s="56"/>
      <c r="AT34" s="57"/>
      <c r="AU34" s="56"/>
      <c r="AV34" s="57"/>
      <c r="AW34" s="61"/>
      <c r="AX34" s="56"/>
      <c r="AY34" s="57"/>
      <c r="AZ34" s="56"/>
      <c r="BA34" s="57"/>
      <c r="BB34" s="68"/>
      <c r="BC34" s="69">
        <v>128.69988470328161</v>
      </c>
      <c r="BD34" s="54">
        <f t="shared" si="1"/>
        <v>15.443986164393795</v>
      </c>
      <c r="BE34" s="54">
        <f t="shared" si="2"/>
        <v>144.14387086767542</v>
      </c>
      <c r="BF34" s="70">
        <v>144.14387086767542</v>
      </c>
      <c r="BG34" s="54">
        <f t="shared" si="3"/>
        <v>5.7657548347070167</v>
      </c>
      <c r="BH34" s="54">
        <f t="shared" si="4"/>
        <v>149.90962570238244</v>
      </c>
      <c r="BI34" s="70">
        <v>149.90962570238244</v>
      </c>
      <c r="BJ34" s="52">
        <f t="shared" si="5"/>
        <v>7.4954812851191219</v>
      </c>
      <c r="BK34" s="54">
        <f t="shared" si="6"/>
        <v>157.40510698750157</v>
      </c>
      <c r="BL34" s="70">
        <v>157.40510698750157</v>
      </c>
      <c r="BM34" s="54">
        <f t="shared" si="7"/>
        <v>20.462663908375202</v>
      </c>
      <c r="BN34" s="54">
        <f t="shared" si="8"/>
        <v>177.86777089587676</v>
      </c>
      <c r="BO34" s="70">
        <v>177.86777089587676</v>
      </c>
      <c r="BP34" s="54">
        <f t="shared" si="9"/>
        <v>8.8933885447938383</v>
      </c>
      <c r="BQ34" s="54">
        <f t="shared" si="10"/>
        <v>186.76115944067061</v>
      </c>
      <c r="BS34" s="6">
        <v>186.76115944067061</v>
      </c>
      <c r="BT34" s="4">
        <f t="shared" si="11"/>
        <v>28.014173916100592</v>
      </c>
      <c r="BU34" s="4">
        <f t="shared" si="12"/>
        <v>214.7753333567712</v>
      </c>
    </row>
    <row r="35" spans="1:73" ht="15.75" x14ac:dyDescent="0.25">
      <c r="A35" s="35">
        <v>170</v>
      </c>
      <c r="B35" s="19" t="s">
        <v>45</v>
      </c>
      <c r="C35" s="33">
        <f t="shared" si="13"/>
        <v>4954.8740269999998</v>
      </c>
      <c r="D35" s="16">
        <v>291.00099999999998</v>
      </c>
      <c r="E35" s="58"/>
      <c r="F35" s="56"/>
      <c r="G35" s="57"/>
      <c r="H35" s="61"/>
      <c r="I35" s="61"/>
      <c r="J35" s="61"/>
      <c r="K35" s="57"/>
      <c r="L35" s="57"/>
      <c r="M35" s="56"/>
      <c r="N35" s="57"/>
      <c r="O35" s="61"/>
      <c r="P35" s="61"/>
      <c r="Q35" s="56"/>
      <c r="R35" s="57"/>
      <c r="S35" s="57"/>
      <c r="T35" s="57"/>
      <c r="U35" s="61"/>
      <c r="V35" s="56"/>
      <c r="W35" s="57"/>
      <c r="X35" s="61"/>
      <c r="Y35" s="56"/>
      <c r="Z35" s="57"/>
      <c r="AA35" s="61"/>
      <c r="AB35" s="57"/>
      <c r="AC35" s="57"/>
      <c r="AD35" s="57"/>
      <c r="AE35" s="57"/>
      <c r="AF35" s="61"/>
      <c r="AG35" s="57"/>
      <c r="AH35" s="57"/>
      <c r="AI35" s="57"/>
      <c r="AJ35" s="61"/>
      <c r="AK35" s="57"/>
      <c r="AL35" s="57"/>
      <c r="AM35" s="61"/>
      <c r="AN35" s="57"/>
      <c r="AO35" s="57"/>
      <c r="AP35" s="56"/>
      <c r="AQ35" s="61"/>
      <c r="AR35" s="61"/>
      <c r="AS35" s="56"/>
      <c r="AT35" s="57"/>
      <c r="AU35" s="56"/>
      <c r="AV35" s="57"/>
      <c r="AW35" s="61"/>
      <c r="AX35" s="56"/>
      <c r="AY35" s="57"/>
      <c r="AZ35" s="56"/>
      <c r="BA35" s="57"/>
      <c r="BB35" s="68"/>
      <c r="BC35" s="69">
        <v>86.783496374982903</v>
      </c>
      <c r="BD35" s="54">
        <f t="shared" si="1"/>
        <v>10.414019564997949</v>
      </c>
      <c r="BE35" s="54">
        <f t="shared" si="2"/>
        <v>97.197515939980846</v>
      </c>
      <c r="BF35" s="70">
        <v>97.197515939980846</v>
      </c>
      <c r="BG35" s="54">
        <f t="shared" si="3"/>
        <v>3.887900637599234</v>
      </c>
      <c r="BH35" s="54">
        <f t="shared" si="4"/>
        <v>101.08541657758008</v>
      </c>
      <c r="BI35" s="70">
        <v>101.08541657758008</v>
      </c>
      <c r="BJ35" s="52">
        <f t="shared" si="5"/>
        <v>5.0542708288790035</v>
      </c>
      <c r="BK35" s="54">
        <f t="shared" si="6"/>
        <v>106.13968740645907</v>
      </c>
      <c r="BL35" s="70">
        <v>106.13968740645907</v>
      </c>
      <c r="BM35" s="54">
        <f t="shared" si="7"/>
        <v>13.79815936283968</v>
      </c>
      <c r="BN35" s="54">
        <f t="shared" si="8"/>
        <v>119.93784676929876</v>
      </c>
      <c r="BO35" s="70">
        <v>119.93784676929876</v>
      </c>
      <c r="BP35" s="54">
        <f t="shared" si="9"/>
        <v>5.9968923384649377</v>
      </c>
      <c r="BQ35" s="54">
        <f t="shared" si="10"/>
        <v>125.93473910776369</v>
      </c>
      <c r="BS35" s="6">
        <v>125.93473910776369</v>
      </c>
      <c r="BT35" s="4">
        <f t="shared" si="11"/>
        <v>18.890210866164555</v>
      </c>
      <c r="BU35" s="4">
        <f t="shared" si="12"/>
        <v>144.82494997392826</v>
      </c>
    </row>
    <row r="36" spans="1:73" ht="15.75" x14ac:dyDescent="0.25">
      <c r="A36" s="27" t="s">
        <v>46</v>
      </c>
      <c r="B36" s="19" t="s">
        <v>47</v>
      </c>
      <c r="C36" s="33">
        <f t="shared" si="13"/>
        <v>39689.937000000005</v>
      </c>
      <c r="D36" s="16">
        <v>2331</v>
      </c>
      <c r="E36" s="58"/>
      <c r="F36" s="56"/>
      <c r="G36" s="57"/>
      <c r="H36" s="59"/>
      <c r="I36" s="61"/>
      <c r="J36" s="61"/>
      <c r="K36" s="57"/>
      <c r="L36" s="57"/>
      <c r="M36" s="56"/>
      <c r="N36" s="57"/>
      <c r="O36" s="61"/>
      <c r="P36" s="61"/>
      <c r="Q36" s="56"/>
      <c r="R36" s="57"/>
      <c r="S36" s="57"/>
      <c r="T36" s="57"/>
      <c r="U36" s="61"/>
      <c r="V36" s="56"/>
      <c r="W36" s="57"/>
      <c r="X36" s="59"/>
      <c r="Y36" s="56"/>
      <c r="Z36" s="57"/>
      <c r="AA36" s="59"/>
      <c r="AB36" s="57"/>
      <c r="AC36" s="57"/>
      <c r="AD36" s="57"/>
      <c r="AE36" s="57"/>
      <c r="AF36" s="59"/>
      <c r="AG36" s="57"/>
      <c r="AH36" s="57"/>
      <c r="AI36" s="57"/>
      <c r="AJ36" s="59"/>
      <c r="AK36" s="57"/>
      <c r="AL36" s="57"/>
      <c r="AM36" s="59"/>
      <c r="AN36" s="57"/>
      <c r="AO36" s="57"/>
      <c r="AP36" s="56"/>
      <c r="AQ36" s="59"/>
      <c r="AR36" s="59"/>
      <c r="AS36" s="56"/>
      <c r="AT36" s="57"/>
      <c r="AU36" s="56"/>
      <c r="AV36" s="57"/>
      <c r="AW36" s="59"/>
      <c r="AX36" s="56"/>
      <c r="AY36" s="57"/>
      <c r="AZ36" s="56"/>
      <c r="BA36" s="57"/>
      <c r="BB36" s="60"/>
      <c r="BC36" s="53">
        <v>793.34788071651019</v>
      </c>
      <c r="BD36" s="54">
        <f t="shared" si="1"/>
        <v>95.201745685981223</v>
      </c>
      <c r="BE36" s="54">
        <f t="shared" si="2"/>
        <v>888.54962640249141</v>
      </c>
      <c r="BF36" s="55">
        <v>888.54962640249141</v>
      </c>
      <c r="BG36" s="54">
        <f t="shared" si="3"/>
        <v>35.541985056099655</v>
      </c>
      <c r="BH36" s="54">
        <f t="shared" si="4"/>
        <v>924.09161145859105</v>
      </c>
      <c r="BI36" s="55">
        <v>924.09161145859105</v>
      </c>
      <c r="BJ36" s="52">
        <f t="shared" si="5"/>
        <v>46.204580572929558</v>
      </c>
      <c r="BK36" s="54">
        <f t="shared" si="6"/>
        <v>970.2961920315206</v>
      </c>
      <c r="BL36" s="55">
        <v>970.2961920315206</v>
      </c>
      <c r="BM36" s="54">
        <f t="shared" si="7"/>
        <v>126.13850496409768</v>
      </c>
      <c r="BN36" s="54">
        <f t="shared" si="8"/>
        <v>1096.4346969956182</v>
      </c>
      <c r="BO36" s="55">
        <v>1096.4346969956182</v>
      </c>
      <c r="BP36" s="54">
        <f t="shared" si="9"/>
        <v>54.82173484978091</v>
      </c>
      <c r="BQ36" s="54">
        <f t="shared" si="10"/>
        <v>1151.2564318453992</v>
      </c>
      <c r="BS36" s="5">
        <v>1151.2564318453992</v>
      </c>
      <c r="BT36" s="4">
        <f t="shared" si="11"/>
        <v>172.68846477680987</v>
      </c>
      <c r="BU36" s="4">
        <f t="shared" si="12"/>
        <v>1323.9448966222092</v>
      </c>
    </row>
    <row r="37" spans="1:73" ht="15.75" x14ac:dyDescent="0.25">
      <c r="A37" s="32">
        <v>1005</v>
      </c>
      <c r="B37" s="17" t="s">
        <v>24</v>
      </c>
      <c r="C37" s="33">
        <f t="shared" si="13"/>
        <v>7687.520230000001</v>
      </c>
      <c r="D37" s="16">
        <v>451.49</v>
      </c>
      <c r="E37" s="58"/>
      <c r="F37" s="56"/>
      <c r="G37" s="57"/>
      <c r="H37" s="61"/>
      <c r="I37" s="61"/>
      <c r="J37" s="61"/>
      <c r="K37" s="57"/>
      <c r="L37" s="57"/>
      <c r="M37" s="56"/>
      <c r="N37" s="57"/>
      <c r="O37" s="61"/>
      <c r="P37" s="61"/>
      <c r="Q37" s="56"/>
      <c r="R37" s="57"/>
      <c r="S37" s="57"/>
      <c r="T37" s="57"/>
      <c r="U37" s="61"/>
      <c r="V37" s="56"/>
      <c r="W37" s="57"/>
      <c r="X37" s="61"/>
      <c r="Y37" s="56"/>
      <c r="Z37" s="57"/>
      <c r="AA37" s="61"/>
      <c r="AB37" s="57"/>
      <c r="AC37" s="57"/>
      <c r="AD37" s="57"/>
      <c r="AE37" s="57"/>
      <c r="AF37" s="61"/>
      <c r="AG37" s="57"/>
      <c r="AH37" s="57"/>
      <c r="AI37" s="57"/>
      <c r="AJ37" s="61"/>
      <c r="AK37" s="57"/>
      <c r="AL37" s="57"/>
      <c r="AM37" s="61"/>
      <c r="AN37" s="57"/>
      <c r="AO37" s="57"/>
      <c r="AP37" s="56"/>
      <c r="AQ37" s="61"/>
      <c r="AR37" s="61"/>
      <c r="AS37" s="56"/>
      <c r="AT37" s="57"/>
      <c r="AU37" s="56"/>
      <c r="AV37" s="57"/>
      <c r="AW37" s="61"/>
      <c r="AX37" s="56"/>
      <c r="AY37" s="57"/>
      <c r="AZ37" s="56"/>
      <c r="BA37" s="57"/>
      <c r="BB37" s="68"/>
      <c r="BC37" s="69">
        <v>160.67275178880161</v>
      </c>
      <c r="BD37" s="54">
        <f t="shared" si="1"/>
        <v>19.280730214656192</v>
      </c>
      <c r="BE37" s="54">
        <f t="shared" si="2"/>
        <v>179.95348200345779</v>
      </c>
      <c r="BF37" s="70">
        <v>179.95348200345779</v>
      </c>
      <c r="BG37" s="54">
        <f t="shared" si="3"/>
        <v>7.1981392801383119</v>
      </c>
      <c r="BH37" s="54">
        <f t="shared" si="4"/>
        <v>187.15162128359611</v>
      </c>
      <c r="BI37" s="70">
        <v>187.15162128359611</v>
      </c>
      <c r="BJ37" s="52">
        <f t="shared" si="5"/>
        <v>9.3575810641798043</v>
      </c>
      <c r="BK37" s="54">
        <f t="shared" si="6"/>
        <v>196.50920234777593</v>
      </c>
      <c r="BL37" s="70">
        <v>196.50920234777593</v>
      </c>
      <c r="BM37" s="54">
        <f t="shared" si="7"/>
        <v>25.54619630521087</v>
      </c>
      <c r="BN37" s="54">
        <f t="shared" si="8"/>
        <v>222.05539865298681</v>
      </c>
      <c r="BO37" s="70">
        <v>222.05539865298681</v>
      </c>
      <c r="BP37" s="54">
        <f t="shared" si="9"/>
        <v>11.102769932649341</v>
      </c>
      <c r="BQ37" s="54">
        <f t="shared" si="10"/>
        <v>233.15816858563616</v>
      </c>
      <c r="BS37" s="6">
        <v>233.15816858563616</v>
      </c>
      <c r="BT37" s="4">
        <f t="shared" si="11"/>
        <v>34.973725287845426</v>
      </c>
      <c r="BU37" s="4">
        <f t="shared" si="12"/>
        <v>268.1318938734816</v>
      </c>
    </row>
    <row r="38" spans="1:73" ht="15.75" x14ac:dyDescent="0.25">
      <c r="A38" s="32">
        <v>1084</v>
      </c>
      <c r="B38" s="17" t="s">
        <v>54</v>
      </c>
      <c r="C38" s="33">
        <f t="shared" si="13"/>
        <v>10114.37854</v>
      </c>
      <c r="D38" s="16">
        <v>594.02</v>
      </c>
      <c r="E38" s="58"/>
      <c r="F38" s="56"/>
      <c r="G38" s="57"/>
      <c r="H38" s="61"/>
      <c r="I38" s="61"/>
      <c r="J38" s="61"/>
      <c r="K38" s="57"/>
      <c r="L38" s="57"/>
      <c r="M38" s="56"/>
      <c r="N38" s="57"/>
      <c r="O38" s="61"/>
      <c r="P38" s="61"/>
      <c r="Q38" s="56"/>
      <c r="R38" s="57"/>
      <c r="S38" s="57"/>
      <c r="T38" s="57"/>
      <c r="U38" s="61"/>
      <c r="V38" s="56"/>
      <c r="W38" s="57"/>
      <c r="X38" s="61"/>
      <c r="Y38" s="56"/>
      <c r="Z38" s="57"/>
      <c r="AA38" s="61"/>
      <c r="AB38" s="57"/>
      <c r="AC38" s="57"/>
      <c r="AD38" s="57"/>
      <c r="AE38" s="57"/>
      <c r="AF38" s="61"/>
      <c r="AG38" s="57"/>
      <c r="AH38" s="57"/>
      <c r="AI38" s="57"/>
      <c r="AJ38" s="61"/>
      <c r="AK38" s="57"/>
      <c r="AL38" s="57"/>
      <c r="AM38" s="61"/>
      <c r="AN38" s="57"/>
      <c r="AO38" s="57"/>
      <c r="AP38" s="56"/>
      <c r="AQ38" s="61"/>
      <c r="AR38" s="61"/>
      <c r="AS38" s="56"/>
      <c r="AT38" s="57"/>
      <c r="AU38" s="56"/>
      <c r="AV38" s="57"/>
      <c r="AW38" s="61"/>
      <c r="AX38" s="56"/>
      <c r="AY38" s="57"/>
      <c r="AZ38" s="56"/>
      <c r="BA38" s="57"/>
      <c r="BB38" s="68"/>
      <c r="BC38" s="69">
        <v>361.44295509319863</v>
      </c>
      <c r="BD38" s="54">
        <f t="shared" si="1"/>
        <v>43.373154611183836</v>
      </c>
      <c r="BE38" s="54">
        <f t="shared" si="2"/>
        <v>404.81610970438248</v>
      </c>
      <c r="BF38" s="70">
        <v>404.81610970438248</v>
      </c>
      <c r="BG38" s="54">
        <f t="shared" si="3"/>
        <v>16.192644388175299</v>
      </c>
      <c r="BH38" s="54">
        <f t="shared" si="4"/>
        <v>421.00875409255781</v>
      </c>
      <c r="BI38" s="70">
        <v>421.00875409255781</v>
      </c>
      <c r="BJ38" s="52">
        <f t="shared" si="5"/>
        <v>21.050437704627889</v>
      </c>
      <c r="BK38" s="54">
        <f t="shared" si="6"/>
        <v>442.05919179718569</v>
      </c>
      <c r="BL38" s="70">
        <v>442.05919179718569</v>
      </c>
      <c r="BM38" s="54">
        <f t="shared" si="7"/>
        <v>57.467694933634135</v>
      </c>
      <c r="BN38" s="54">
        <f t="shared" si="8"/>
        <v>499.5268867308198</v>
      </c>
      <c r="BO38" s="70">
        <v>499.5268867308198</v>
      </c>
      <c r="BP38" s="54">
        <f t="shared" si="9"/>
        <v>24.97634433654099</v>
      </c>
      <c r="BQ38" s="54">
        <f t="shared" si="10"/>
        <v>524.50323106736073</v>
      </c>
      <c r="BS38" s="6">
        <v>524.50323106736073</v>
      </c>
      <c r="BT38" s="4">
        <f t="shared" si="11"/>
        <v>78.675484660104104</v>
      </c>
      <c r="BU38" s="4">
        <f t="shared" si="12"/>
        <v>603.17871572746481</v>
      </c>
    </row>
    <row r="39" spans="1:73" ht="15.75" x14ac:dyDescent="0.25">
      <c r="A39" s="46" t="s">
        <v>53</v>
      </c>
      <c r="B39" s="19" t="s">
        <v>55</v>
      </c>
      <c r="C39" s="76" t="s">
        <v>57</v>
      </c>
      <c r="D39" s="16">
        <v>2200</v>
      </c>
      <c r="E39" s="58"/>
      <c r="F39" s="56"/>
      <c r="G39" s="57"/>
      <c r="H39" s="61"/>
      <c r="I39" s="61"/>
      <c r="J39" s="61"/>
      <c r="K39" s="57"/>
      <c r="L39" s="57"/>
      <c r="M39" s="56"/>
      <c r="N39" s="57"/>
      <c r="O39" s="61"/>
      <c r="P39" s="61"/>
      <c r="Q39" s="56"/>
      <c r="R39" s="57"/>
      <c r="S39" s="57"/>
      <c r="T39" s="57"/>
      <c r="U39" s="61"/>
      <c r="V39" s="56"/>
      <c r="W39" s="57"/>
      <c r="X39" s="61"/>
      <c r="Y39" s="56"/>
      <c r="Z39" s="57"/>
      <c r="AA39" s="61"/>
      <c r="AB39" s="57"/>
      <c r="AC39" s="57"/>
      <c r="AD39" s="57"/>
      <c r="AE39" s="57"/>
      <c r="AF39" s="61"/>
      <c r="AG39" s="57"/>
      <c r="AH39" s="57"/>
      <c r="AI39" s="57"/>
      <c r="AJ39" s="61"/>
      <c r="AK39" s="57"/>
      <c r="AL39" s="57"/>
      <c r="AM39" s="61"/>
      <c r="AN39" s="57"/>
      <c r="AO39" s="57"/>
      <c r="AP39" s="56"/>
      <c r="AQ39" s="61"/>
      <c r="AR39" s="61"/>
      <c r="AS39" s="56"/>
      <c r="AT39" s="57"/>
      <c r="AU39" s="56"/>
      <c r="AV39" s="57"/>
      <c r="AW39" s="61"/>
      <c r="AX39" s="56"/>
      <c r="AY39" s="57"/>
      <c r="AZ39" s="56"/>
      <c r="BA39" s="57"/>
      <c r="BB39" s="68"/>
      <c r="BC39" s="69">
        <v>757.44570962776186</v>
      </c>
      <c r="BD39" s="54">
        <f t="shared" si="1"/>
        <v>90.893485155331419</v>
      </c>
      <c r="BE39" s="54">
        <f t="shared" si="2"/>
        <v>848.33919478309326</v>
      </c>
      <c r="BF39" s="70">
        <v>848.33919478309326</v>
      </c>
      <c r="BG39" s="54">
        <f t="shared" si="3"/>
        <v>33.933567791323732</v>
      </c>
      <c r="BH39" s="54">
        <f t="shared" si="4"/>
        <v>882.27276257441702</v>
      </c>
      <c r="BI39" s="70">
        <v>882.27276257441702</v>
      </c>
      <c r="BJ39" s="52">
        <f t="shared" si="5"/>
        <v>44.113638128720851</v>
      </c>
      <c r="BK39" s="54">
        <f t="shared" si="6"/>
        <v>926.38640070313784</v>
      </c>
      <c r="BL39" s="70">
        <v>926.38640070313784</v>
      </c>
      <c r="BM39" s="54">
        <f t="shared" si="7"/>
        <v>120.43023209140792</v>
      </c>
      <c r="BN39" s="54">
        <f t="shared" si="8"/>
        <v>1046.8166327945457</v>
      </c>
      <c r="BO39" s="70">
        <v>1046.8166327945457</v>
      </c>
      <c r="BP39" s="54">
        <f t="shared" si="9"/>
        <v>52.340831639727284</v>
      </c>
      <c r="BQ39" s="54">
        <f t="shared" si="10"/>
        <v>1099.1574644342729</v>
      </c>
      <c r="BS39" s="6">
        <v>1099.1574644342729</v>
      </c>
      <c r="BT39" s="4">
        <f t="shared" si="11"/>
        <v>164.87361966514092</v>
      </c>
      <c r="BU39" s="4">
        <f t="shared" si="12"/>
        <v>1264.0310840994139</v>
      </c>
    </row>
    <row r="40" spans="1:73" ht="15.75" x14ac:dyDescent="0.25">
      <c r="A40" s="46"/>
      <c r="B40" s="19"/>
      <c r="C40" s="48"/>
      <c r="D40" s="15"/>
      <c r="E40" s="58"/>
      <c r="F40" s="56"/>
      <c r="G40" s="57"/>
      <c r="H40" s="61"/>
      <c r="I40" s="61"/>
      <c r="J40" s="61"/>
      <c r="K40" s="57"/>
      <c r="L40" s="57"/>
      <c r="M40" s="56"/>
      <c r="N40" s="57"/>
      <c r="O40" s="61"/>
      <c r="P40" s="61"/>
      <c r="Q40" s="56"/>
      <c r="R40" s="57"/>
      <c r="S40" s="57"/>
      <c r="T40" s="57"/>
      <c r="U40" s="61"/>
      <c r="V40" s="56"/>
      <c r="W40" s="57"/>
      <c r="X40" s="61"/>
      <c r="Y40" s="56"/>
      <c r="Z40" s="57"/>
      <c r="AA40" s="61"/>
      <c r="AB40" s="57"/>
      <c r="AC40" s="57"/>
      <c r="AD40" s="57"/>
      <c r="AE40" s="57"/>
      <c r="AF40" s="61"/>
      <c r="AG40" s="57"/>
      <c r="AH40" s="57"/>
      <c r="AI40" s="57"/>
      <c r="AJ40" s="61"/>
      <c r="AK40" s="57"/>
      <c r="AL40" s="57"/>
      <c r="AM40" s="61"/>
      <c r="AN40" s="57"/>
      <c r="AO40" s="57"/>
      <c r="AP40" s="56"/>
      <c r="AQ40" s="61"/>
      <c r="AR40" s="61"/>
      <c r="AS40" s="56"/>
      <c r="AT40" s="57"/>
      <c r="AU40" s="56"/>
      <c r="AV40" s="57"/>
      <c r="AW40" s="61"/>
      <c r="AX40" s="56"/>
      <c r="AY40" s="57"/>
      <c r="AZ40" s="56"/>
      <c r="BA40" s="57"/>
      <c r="BB40" s="56"/>
      <c r="BC40" s="69">
        <v>135.61184459155456</v>
      </c>
      <c r="BD40" s="54">
        <f t="shared" si="1"/>
        <v>16.273421350986546</v>
      </c>
      <c r="BE40" s="54">
        <f t="shared" si="2"/>
        <v>151.88526594254111</v>
      </c>
      <c r="BF40" s="70">
        <v>151.88526594254111</v>
      </c>
      <c r="BG40" s="54">
        <f t="shared" si="3"/>
        <v>6.0754106377016441</v>
      </c>
      <c r="BH40" s="54">
        <f t="shared" si="4"/>
        <v>157.96067658024276</v>
      </c>
      <c r="BI40" s="70">
        <v>157.96067658024276</v>
      </c>
      <c r="BJ40" s="52">
        <f t="shared" si="5"/>
        <v>7.8980338290121379</v>
      </c>
      <c r="BK40" s="54">
        <f t="shared" si="6"/>
        <v>165.85871040925491</v>
      </c>
      <c r="BL40" s="70">
        <v>165.85871040925491</v>
      </c>
      <c r="BM40" s="54">
        <f t="shared" si="7"/>
        <v>21.561632353203137</v>
      </c>
      <c r="BN40" s="54">
        <f t="shared" si="8"/>
        <v>187.42034276245806</v>
      </c>
      <c r="BO40" s="70">
        <v>187.42034276245806</v>
      </c>
      <c r="BP40" s="54">
        <f t="shared" si="9"/>
        <v>9.3710171381229035</v>
      </c>
      <c r="BQ40" s="54">
        <f t="shared" si="10"/>
        <v>196.79135990058097</v>
      </c>
      <c r="BS40" s="6">
        <v>196.79135990058097</v>
      </c>
      <c r="BT40" s="4">
        <f t="shared" si="11"/>
        <v>29.518703985087143</v>
      </c>
      <c r="BU40" s="4">
        <f t="shared" si="12"/>
        <v>226.31006388566811</v>
      </c>
    </row>
    <row r="41" spans="1:73" ht="6" customHeight="1" x14ac:dyDescent="0.25">
      <c r="A41" s="39"/>
      <c r="B41" s="50"/>
      <c r="C41" s="41"/>
      <c r="D41" s="15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7">
        <f>BB21</f>
        <v>0</v>
      </c>
      <c r="AH41" s="57">
        <f t="shared" ref="AH41" si="14">AG41/100*8</f>
        <v>0</v>
      </c>
      <c r="AI41" s="57">
        <f t="shared" ref="AI41" si="15">AG41+AH41</f>
        <v>0</v>
      </c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62">
        <v>370</v>
      </c>
      <c r="AX41" s="56">
        <f t="shared" ref="AX41" si="16">AW41/100*9</f>
        <v>33.300000000000004</v>
      </c>
      <c r="AY41" s="57">
        <f t="shared" ref="AY41" si="17">AW41+AX41</f>
        <v>403.3</v>
      </c>
      <c r="AZ41" s="56"/>
      <c r="BA41" s="56"/>
      <c r="BB41" s="56"/>
    </row>
    <row r="42" spans="1:73" ht="15.75" thickBot="1" x14ac:dyDescent="0.3">
      <c r="A42" s="40"/>
      <c r="B42" s="51"/>
      <c r="C42" s="42"/>
      <c r="D42" s="15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</row>
    <row r="43" spans="1:73" x14ac:dyDescent="0.25">
      <c r="A43" s="47"/>
      <c r="B43" s="78" t="s">
        <v>50</v>
      </c>
      <c r="C43" s="49"/>
      <c r="D43" s="15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</row>
    <row r="44" spans="1:73" ht="15.75" thickBot="1" x14ac:dyDescent="0.3">
      <c r="A44" s="47"/>
      <c r="B44" s="79"/>
      <c r="C44" s="49"/>
      <c r="D44" s="15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</row>
    <row r="45" spans="1:73" ht="15.75" thickBot="1" x14ac:dyDescent="0.3">
      <c r="A45" s="36"/>
      <c r="B45" s="37"/>
      <c r="C45" s="38"/>
      <c r="D45" s="15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</row>
    <row r="46" spans="1:73" x14ac:dyDescent="0.25">
      <c r="A46" s="9"/>
      <c r="B46" s="23"/>
      <c r="C46" s="24"/>
      <c r="D46" s="1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</row>
    <row r="47" spans="1:73" x14ac:dyDescent="0.25">
      <c r="A47" s="9"/>
      <c r="B47" s="10"/>
      <c r="C47" s="11"/>
    </row>
    <row r="48" spans="1:73" x14ac:dyDescent="0.25">
      <c r="A48" s="9"/>
      <c r="B48" s="9"/>
      <c r="C48" s="11"/>
    </row>
  </sheetData>
  <mergeCells count="6">
    <mergeCell ref="B43:B44"/>
    <mergeCell ref="A1:C1"/>
    <mergeCell ref="A2:C2"/>
    <mergeCell ref="A3:C3"/>
    <mergeCell ref="A27:C27"/>
    <mergeCell ref="A28:C28"/>
  </mergeCells>
  <printOptions horizontalCentered="1" vertic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Usuario</cp:lastModifiedBy>
  <cp:lastPrinted>2022-07-22T16:42:32Z</cp:lastPrinted>
  <dcterms:created xsi:type="dcterms:W3CDTF">2013-05-23T01:21:05Z</dcterms:created>
  <dcterms:modified xsi:type="dcterms:W3CDTF">2026-08-03T12:00:05Z</dcterms:modified>
</cp:coreProperties>
</file>